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R07～\R7\指定申請関係\作業\HP用様式\"/>
    </mc:Choice>
  </mc:AlternateContent>
  <xr:revisionPtr revIDLastSave="0" documentId="13_ncr:1_{01D8DA82-196A-4D8D-81C1-04CBFF418EAE}" xr6:coauthVersionLast="47" xr6:coauthVersionMax="47" xr10:uidLastSave="{00000000-0000-0000-0000-000000000000}"/>
  <bookViews>
    <workbookView xWindow="-120" yWindow="-120" windowWidth="29040" windowHeight="15720" tabRatio="796" firstSheet="5" activeTab="7" xr2:uid="{00000000-000D-0000-FFFF-FFFF00000000}"/>
  </bookViews>
  <sheets>
    <sheet name="付表３－２" sheetId="27" state="hidden" r:id="rId1"/>
    <sheet name="2-1 勤務形態一覧表（児童発達支援・放課後デイサービス）" sheetId="109" r:id="rId2"/>
    <sheet name="2-2 勤務形態一覧表（児童発達支援・主として重症心身障害児）" sheetId="110" r:id="rId3"/>
    <sheet name="2-3 勤務形態一覧表（児童発達支援センター）" sheetId="111" r:id="rId4"/>
    <sheet name="2-4 勤務形態一覧表（居宅訪問型児童発達支援）" sheetId="112" r:id="rId5"/>
    <sheet name="2-5 勤務形態一覧表（保育所等訪問支援）" sheetId="113" r:id="rId6"/>
    <sheet name="2-6 勤務形態一覧表（福祉型障害児入所施設）" sheetId="114" r:id="rId7"/>
    <sheet name="2-7 勤務形態一覧表（医療型障害児入所施設）" sheetId="115" r:id="rId8"/>
    <sheet name="選択肢" sheetId="90" r:id="rId9"/>
    <sheet name="勤務形態一覧表（汎用）" sheetId="60" r:id="rId10"/>
  </sheets>
  <definedNames>
    <definedName name="___kk06">#REF!</definedName>
    <definedName name="___kk29">#REF!</definedName>
    <definedName name="__kk06">#REF!</definedName>
    <definedName name="__kk29">#REF!</definedName>
    <definedName name="_xlnm._FilterDatabase" localSheetId="1" hidden="1">'2-1 勤務形態一覧表（児童発達支援・放課後デイサービス）'!$AL$6:$AL$7</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'2-1 勤務形態一覧表（児童発達支援・放課後デイサービス）'!$B$2:$AO$77</definedName>
    <definedName name="_xlnm.Print_Area" localSheetId="2">'2-2 勤務形態一覧表（児童発達支援・主として重症心身障害児）'!$B$2:$AO$75</definedName>
    <definedName name="_xlnm.Print_Area" localSheetId="3">'2-3 勤務形態一覧表（児童発達支援センター）'!$B$2:$AO$82</definedName>
    <definedName name="_xlnm.Print_Area" localSheetId="4">'2-4 勤務形態一覧表（居宅訪問型児童発達支援）'!$B$2:$AO$74</definedName>
    <definedName name="_xlnm.Print_Area" localSheetId="5">'2-5 勤務形態一覧表（保育所等訪問支援）'!$B$2:$AO$74</definedName>
    <definedName name="_xlnm.Print_Area" localSheetId="6">'2-6 勤務形態一覧表（福祉型障害児入所施設）'!$B$2:$AO$88</definedName>
    <definedName name="_xlnm.Print_Area" localSheetId="7">'2-7 勤務形態一覧表（医療型障害児入所施設）'!$B$2:$AO$82</definedName>
    <definedName name="_xlnm.Print_Area" localSheetId="9">'勤務形態一覧表（汎用）'!$A$1:$AN$64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14" l="1"/>
  <c r="D56" i="114"/>
  <c r="D43" i="111"/>
  <c r="F49" i="111"/>
  <c r="D49" i="111"/>
  <c r="F57" i="114"/>
  <c r="G55" i="114"/>
  <c r="F55" i="114"/>
  <c r="G54" i="114"/>
  <c r="F54" i="114"/>
  <c r="F52" i="114"/>
  <c r="D52" i="114"/>
  <c r="E55" i="114" s="1"/>
  <c r="F50" i="111"/>
  <c r="F45" i="111"/>
  <c r="D45" i="111"/>
  <c r="AH40" i="109"/>
  <c r="AP18" i="111"/>
  <c r="AP19" i="111"/>
  <c r="AP20" i="111"/>
  <c r="AP21" i="111"/>
  <c r="AP22" i="111"/>
  <c r="AP23" i="111"/>
  <c r="AP24" i="111"/>
  <c r="AP25" i="111"/>
  <c r="AP26" i="111"/>
  <c r="AP27" i="111"/>
  <c r="AP28" i="111"/>
  <c r="AP29" i="111"/>
  <c r="AP30" i="111"/>
  <c r="AP31" i="111"/>
  <c r="AP32" i="111"/>
  <c r="AM43" i="111"/>
  <c r="AH43" i="111"/>
  <c r="AB43" i="111"/>
  <c r="V43" i="111"/>
  <c r="P43" i="111"/>
  <c r="J43" i="111"/>
  <c r="F43" i="111"/>
  <c r="F42" i="110"/>
  <c r="D42" i="110"/>
  <c r="AM42" i="110"/>
  <c r="AH42" i="110"/>
  <c r="AB42" i="110"/>
  <c r="V42" i="110"/>
  <c r="P42" i="110"/>
  <c r="J42" i="110"/>
  <c r="AM44" i="109"/>
  <c r="AB44" i="109"/>
  <c r="V44" i="109"/>
  <c r="AP18" i="110"/>
  <c r="AP19" i="110"/>
  <c r="AP20" i="110"/>
  <c r="AP21" i="110"/>
  <c r="AP22" i="110"/>
  <c r="AP23" i="110"/>
  <c r="AP24" i="110"/>
  <c r="AP25" i="110"/>
  <c r="AP26" i="110"/>
  <c r="AP27" i="110"/>
  <c r="AP28" i="110"/>
  <c r="AP29" i="110"/>
  <c r="AP30" i="110"/>
  <c r="AP31" i="110"/>
  <c r="AP32" i="110"/>
  <c r="AP18" i="109"/>
  <c r="AP19" i="109"/>
  <c r="AP20" i="109"/>
  <c r="AP21" i="109"/>
  <c r="AP23" i="109"/>
  <c r="AP24" i="109"/>
  <c r="AP25" i="109"/>
  <c r="AP26" i="109"/>
  <c r="AP27" i="109"/>
  <c r="AP28" i="109"/>
  <c r="AP29" i="109"/>
  <c r="AP30" i="109"/>
  <c r="AP31" i="109"/>
  <c r="AP32" i="109"/>
  <c r="D54" i="114" l="1"/>
  <c r="D55" i="114"/>
  <c r="E54" i="114"/>
  <c r="D43" i="114" l="1"/>
  <c r="F43" i="114"/>
  <c r="AM50" i="115"/>
  <c r="AH50" i="115"/>
  <c r="AB50" i="115"/>
  <c r="V50" i="115"/>
  <c r="P50" i="115"/>
  <c r="J50" i="115"/>
  <c r="F50" i="115"/>
  <c r="D50" i="115"/>
  <c r="AM50" i="114"/>
  <c r="AH50" i="114"/>
  <c r="AB50" i="114"/>
  <c r="V50" i="114"/>
  <c r="P50" i="114"/>
  <c r="J50" i="114"/>
  <c r="F50" i="114"/>
  <c r="D50" i="114"/>
  <c r="AM42" i="113"/>
  <c r="AH42" i="113"/>
  <c r="AB42" i="113"/>
  <c r="V42" i="113"/>
  <c r="P42" i="113"/>
  <c r="J42" i="113"/>
  <c r="F42" i="113"/>
  <c r="D42" i="113"/>
  <c r="AM42" i="112"/>
  <c r="AH42" i="112"/>
  <c r="AB42" i="112"/>
  <c r="V42" i="112"/>
  <c r="P42" i="112"/>
  <c r="J42" i="112"/>
  <c r="F42" i="112"/>
  <c r="D42" i="112"/>
  <c r="U39" i="115"/>
  <c r="D43" i="115" s="1"/>
  <c r="AM46" i="115"/>
  <c r="AN48" i="115" s="1"/>
  <c r="AH46" i="115"/>
  <c r="AK48" i="115" s="1"/>
  <c r="AB46" i="115"/>
  <c r="AE49" i="115" s="1"/>
  <c r="V46" i="115"/>
  <c r="Y49" i="115" s="1"/>
  <c r="P46" i="115"/>
  <c r="S49" i="115" s="1"/>
  <c r="J46" i="115"/>
  <c r="J48" i="115" s="1"/>
  <c r="F46" i="115"/>
  <c r="F49" i="115" s="1"/>
  <c r="D46" i="115"/>
  <c r="E49" i="115" s="1"/>
  <c r="AK32" i="115"/>
  <c r="AJ32" i="115"/>
  <c r="AI32" i="115"/>
  <c r="AH32" i="115"/>
  <c r="AG32" i="115"/>
  <c r="AF32" i="115"/>
  <c r="AE32" i="115"/>
  <c r="AD32" i="115"/>
  <c r="AC32" i="115"/>
  <c r="AB32" i="115"/>
  <c r="AA32" i="115"/>
  <c r="Z32" i="115"/>
  <c r="Y32" i="115"/>
  <c r="X32" i="115"/>
  <c r="W32" i="115"/>
  <c r="V32" i="115"/>
  <c r="U32" i="115"/>
  <c r="T32" i="115"/>
  <c r="S32" i="115"/>
  <c r="R32" i="115"/>
  <c r="Q32" i="115"/>
  <c r="P32" i="115"/>
  <c r="O32" i="115"/>
  <c r="N32" i="115"/>
  <c r="M32" i="115"/>
  <c r="L32" i="115"/>
  <c r="K32" i="115"/>
  <c r="J32" i="115"/>
  <c r="I32" i="115"/>
  <c r="H32" i="115"/>
  <c r="G32" i="115"/>
  <c r="AL31" i="115"/>
  <c r="AL30" i="115"/>
  <c r="AL29" i="115"/>
  <c r="AL28" i="115"/>
  <c r="AL27" i="115"/>
  <c r="AL26" i="115"/>
  <c r="AL25" i="115"/>
  <c r="AL24" i="115"/>
  <c r="AL23" i="115"/>
  <c r="AL22" i="115"/>
  <c r="AL21" i="115"/>
  <c r="AL20" i="115"/>
  <c r="AL19" i="115"/>
  <c r="AL18" i="115"/>
  <c r="AL17" i="115"/>
  <c r="AL16" i="115"/>
  <c r="AL15" i="115"/>
  <c r="AL14" i="115"/>
  <c r="AL13" i="115"/>
  <c r="AL12" i="115"/>
  <c r="AH11" i="115"/>
  <c r="AG11" i="115"/>
  <c r="AF11" i="115"/>
  <c r="AE11" i="115"/>
  <c r="AD11" i="115"/>
  <c r="AC11" i="115"/>
  <c r="AB11" i="115"/>
  <c r="AA11" i="115"/>
  <c r="Z11" i="115"/>
  <c r="Y11" i="115"/>
  <c r="X11" i="115"/>
  <c r="W11" i="115"/>
  <c r="V11" i="115"/>
  <c r="U11" i="115"/>
  <c r="T11" i="115"/>
  <c r="S11" i="115"/>
  <c r="R11" i="115"/>
  <c r="Q11" i="115"/>
  <c r="P11" i="115"/>
  <c r="O11" i="115"/>
  <c r="N11" i="115"/>
  <c r="M11" i="115"/>
  <c r="L11" i="115"/>
  <c r="K11" i="115"/>
  <c r="J11" i="115"/>
  <c r="I11" i="115"/>
  <c r="H11" i="115"/>
  <c r="G11" i="115"/>
  <c r="AI11" i="115" s="1"/>
  <c r="AJ11" i="115"/>
  <c r="AH10"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AM22" i="115" s="1"/>
  <c r="AM46" i="114"/>
  <c r="AN48" i="114" s="1"/>
  <c r="AH46" i="114"/>
  <c r="AH48" i="114" s="1"/>
  <c r="AB46" i="114"/>
  <c r="AE49" i="114" s="1"/>
  <c r="V46" i="114"/>
  <c r="V48" i="114" s="1"/>
  <c r="P46" i="114"/>
  <c r="S48" i="114" s="1"/>
  <c r="J46" i="114"/>
  <c r="J49" i="114" s="1"/>
  <c r="F46" i="114"/>
  <c r="G48" i="114" s="1"/>
  <c r="D46" i="114"/>
  <c r="E48" i="114" s="1"/>
  <c r="AK32" i="114"/>
  <c r="AJ32" i="114"/>
  <c r="AI32" i="114"/>
  <c r="AH32" i="114"/>
  <c r="AG32" i="114"/>
  <c r="AF32" i="114"/>
  <c r="AE32" i="114"/>
  <c r="AD32" i="114"/>
  <c r="AC32" i="114"/>
  <c r="AB32" i="114"/>
  <c r="AA32" i="114"/>
  <c r="Z32" i="114"/>
  <c r="Y32" i="114"/>
  <c r="X32" i="114"/>
  <c r="W32" i="114"/>
  <c r="V32" i="114"/>
  <c r="U32" i="114"/>
  <c r="T32" i="114"/>
  <c r="S32" i="114"/>
  <c r="R32" i="114"/>
  <c r="Q32" i="114"/>
  <c r="P32" i="114"/>
  <c r="O32" i="114"/>
  <c r="N32" i="114"/>
  <c r="M32" i="114"/>
  <c r="L32" i="114"/>
  <c r="K32" i="114"/>
  <c r="J32" i="114"/>
  <c r="I32" i="114"/>
  <c r="H32" i="114"/>
  <c r="G32" i="114"/>
  <c r="AL31" i="114"/>
  <c r="AL30" i="114"/>
  <c r="AL29" i="114"/>
  <c r="AL28" i="114"/>
  <c r="AL27" i="114"/>
  <c r="AL26" i="114"/>
  <c r="AL25" i="114"/>
  <c r="AL24" i="114"/>
  <c r="AL23" i="114"/>
  <c r="AL22" i="114"/>
  <c r="AL21" i="114"/>
  <c r="AL20" i="114"/>
  <c r="AL19" i="114"/>
  <c r="AL18" i="114"/>
  <c r="AL17" i="114"/>
  <c r="AL16" i="114"/>
  <c r="AL15" i="114"/>
  <c r="AL14" i="114"/>
  <c r="AL13" i="114"/>
  <c r="AL12" i="114"/>
  <c r="AH11" i="114"/>
  <c r="AG11" i="114"/>
  <c r="AF11" i="114"/>
  <c r="AE11" i="114"/>
  <c r="AD11" i="114"/>
  <c r="AC11" i="114"/>
  <c r="AB11" i="114"/>
  <c r="AA11" i="114"/>
  <c r="Z11" i="114"/>
  <c r="Y11" i="114"/>
  <c r="X11" i="114"/>
  <c r="W11" i="114"/>
  <c r="V11" i="114"/>
  <c r="U11" i="114"/>
  <c r="T11" i="114"/>
  <c r="S11" i="114"/>
  <c r="R11" i="114"/>
  <c r="Q11" i="114"/>
  <c r="P11" i="114"/>
  <c r="O11" i="114"/>
  <c r="N11" i="114"/>
  <c r="M11" i="114"/>
  <c r="L11" i="114"/>
  <c r="K11" i="114"/>
  <c r="J11" i="114"/>
  <c r="I11" i="114"/>
  <c r="H11" i="114"/>
  <c r="G11" i="114"/>
  <c r="AJ11" i="114" s="1"/>
  <c r="AH10"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AM21" i="114" s="1"/>
  <c r="AM38" i="113"/>
  <c r="AN41" i="113" s="1"/>
  <c r="AH38" i="113"/>
  <c r="AK41" i="113" s="1"/>
  <c r="AB38" i="113"/>
  <c r="AB41" i="113" s="1"/>
  <c r="V38" i="113"/>
  <c r="V40" i="113" s="1"/>
  <c r="P38" i="113"/>
  <c r="S40" i="113" s="1"/>
  <c r="J38" i="113"/>
  <c r="J41" i="113" s="1"/>
  <c r="F38" i="113"/>
  <c r="F41" i="113" s="1"/>
  <c r="D38" i="113"/>
  <c r="D41" i="113" s="1"/>
  <c r="AK32" i="113"/>
  <c r="AJ32" i="113"/>
  <c r="AI32" i="113"/>
  <c r="AH32" i="113"/>
  <c r="AG32" i="113"/>
  <c r="AF32" i="113"/>
  <c r="AE32" i="113"/>
  <c r="AD32" i="113"/>
  <c r="AC32" i="113"/>
  <c r="AB32" i="113"/>
  <c r="AA32" i="113"/>
  <c r="Z32" i="113"/>
  <c r="Y32" i="113"/>
  <c r="X32" i="113"/>
  <c r="W32" i="113"/>
  <c r="V32" i="113"/>
  <c r="U32" i="113"/>
  <c r="T32" i="113"/>
  <c r="S32" i="113"/>
  <c r="R32" i="113"/>
  <c r="Q32" i="113"/>
  <c r="P32" i="113"/>
  <c r="O32" i="113"/>
  <c r="N32" i="113"/>
  <c r="M32" i="113"/>
  <c r="L32" i="113"/>
  <c r="K32" i="113"/>
  <c r="J32" i="113"/>
  <c r="I32" i="113"/>
  <c r="H32" i="113"/>
  <c r="G32" i="113"/>
  <c r="AL31" i="113"/>
  <c r="AL30" i="113"/>
  <c r="AL29" i="113"/>
  <c r="AL28" i="113"/>
  <c r="AL27" i="113"/>
  <c r="AL26" i="113"/>
  <c r="AL25" i="113"/>
  <c r="AL24" i="113"/>
  <c r="AL23" i="113"/>
  <c r="AL22" i="113"/>
  <c r="AL21" i="113"/>
  <c r="AL20" i="113"/>
  <c r="AL19" i="113"/>
  <c r="AL18" i="113"/>
  <c r="AL17" i="113"/>
  <c r="AL16" i="113"/>
  <c r="AL15" i="113"/>
  <c r="AL14" i="113"/>
  <c r="AL13" i="113"/>
  <c r="AL12" i="113"/>
  <c r="AH11" i="113"/>
  <c r="AG11" i="113"/>
  <c r="AF11" i="113"/>
  <c r="AE11" i="113"/>
  <c r="AD11" i="113"/>
  <c r="AC11" i="113"/>
  <c r="AB11" i="113"/>
  <c r="AA11" i="113"/>
  <c r="Z11" i="113"/>
  <c r="Y11" i="113"/>
  <c r="X11" i="113"/>
  <c r="W11" i="113"/>
  <c r="V11" i="113"/>
  <c r="U11" i="113"/>
  <c r="T11" i="113"/>
  <c r="S11" i="113"/>
  <c r="R11" i="113"/>
  <c r="Q11" i="113"/>
  <c r="P11" i="113"/>
  <c r="O11" i="113"/>
  <c r="N11" i="113"/>
  <c r="M11" i="113"/>
  <c r="L11" i="113"/>
  <c r="K11" i="113"/>
  <c r="J11" i="113"/>
  <c r="I11" i="113"/>
  <c r="H11" i="113"/>
  <c r="G11" i="113"/>
  <c r="AK11" i="113" s="1"/>
  <c r="AH10"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AM31" i="113" s="1"/>
  <c r="AM38" i="112"/>
  <c r="AN40" i="112" s="1"/>
  <c r="AH38" i="112"/>
  <c r="AH41" i="112" s="1"/>
  <c r="AB38" i="112"/>
  <c r="AE41" i="112" s="1"/>
  <c r="V38" i="112"/>
  <c r="Y41" i="112" s="1"/>
  <c r="P38" i="112"/>
  <c r="S40" i="112" s="1"/>
  <c r="J38" i="112"/>
  <c r="J41" i="112" s="1"/>
  <c r="F38" i="112"/>
  <c r="G40" i="112" s="1"/>
  <c r="D38" i="112"/>
  <c r="E40" i="112" s="1"/>
  <c r="AK32" i="112"/>
  <c r="AJ32" i="112"/>
  <c r="AI32" i="112"/>
  <c r="AH32" i="112"/>
  <c r="AG32" i="112"/>
  <c r="AF32" i="112"/>
  <c r="AE32" i="112"/>
  <c r="AD32" i="112"/>
  <c r="AC32" i="112"/>
  <c r="AB32" i="112"/>
  <c r="AA32" i="112"/>
  <c r="Z32" i="112"/>
  <c r="Y32" i="112"/>
  <c r="X32" i="112"/>
  <c r="W32" i="112"/>
  <c r="V32" i="112"/>
  <c r="U32" i="112"/>
  <c r="T32" i="112"/>
  <c r="S32" i="112"/>
  <c r="R32" i="112"/>
  <c r="Q32" i="112"/>
  <c r="P32" i="112"/>
  <c r="O32" i="112"/>
  <c r="N32" i="112"/>
  <c r="M32" i="112"/>
  <c r="L32" i="112"/>
  <c r="K32" i="112"/>
  <c r="J32" i="112"/>
  <c r="I32" i="112"/>
  <c r="H32" i="112"/>
  <c r="G32" i="112"/>
  <c r="AL31" i="112"/>
  <c r="AL30" i="112"/>
  <c r="AL29" i="112"/>
  <c r="AL28" i="112"/>
  <c r="AL27" i="112"/>
  <c r="AL26" i="112"/>
  <c r="AL25" i="112"/>
  <c r="AL24" i="112"/>
  <c r="AL23" i="112"/>
  <c r="AL22" i="112"/>
  <c r="AL21" i="112"/>
  <c r="AL20" i="112"/>
  <c r="AL19" i="112"/>
  <c r="AL18" i="112"/>
  <c r="AL17" i="112"/>
  <c r="AL16" i="112"/>
  <c r="AL15" i="112"/>
  <c r="AL14" i="112"/>
  <c r="AL13" i="112"/>
  <c r="AL12" i="112"/>
  <c r="AH11" i="112"/>
  <c r="AG11" i="112"/>
  <c r="AF11" i="112"/>
  <c r="AE11" i="112"/>
  <c r="AD11" i="112"/>
  <c r="AC11" i="112"/>
  <c r="AB11" i="112"/>
  <c r="AA11" i="112"/>
  <c r="Z11" i="112"/>
  <c r="Y11" i="112"/>
  <c r="X11" i="112"/>
  <c r="W11" i="112"/>
  <c r="V11" i="112"/>
  <c r="U11" i="112"/>
  <c r="T11" i="112"/>
  <c r="S11" i="112"/>
  <c r="R11" i="112"/>
  <c r="Q11" i="112"/>
  <c r="P11" i="112"/>
  <c r="O11" i="112"/>
  <c r="N11" i="112"/>
  <c r="M11" i="112"/>
  <c r="L11" i="112"/>
  <c r="K11" i="112"/>
  <c r="J11" i="112"/>
  <c r="I11" i="112"/>
  <c r="H11" i="112"/>
  <c r="G11" i="112"/>
  <c r="AI11" i="112" s="1"/>
  <c r="AH10"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AI10" i="112" s="1"/>
  <c r="AM39" i="111"/>
  <c r="AH39" i="111"/>
  <c r="AB39" i="111"/>
  <c r="V39" i="111"/>
  <c r="P39" i="111"/>
  <c r="J39" i="111"/>
  <c r="F39" i="111"/>
  <c r="D39" i="111"/>
  <c r="AK33" i="111"/>
  <c r="AJ33" i="111"/>
  <c r="AI33" i="111"/>
  <c r="AH33" i="111"/>
  <c r="AG33" i="111"/>
  <c r="AF33" i="111"/>
  <c r="AE33" i="111"/>
  <c r="AD33" i="111"/>
  <c r="AC33" i="111"/>
  <c r="AB33" i="111"/>
  <c r="AA33" i="111"/>
  <c r="Z33" i="111"/>
  <c r="Y33" i="111"/>
  <c r="X33" i="111"/>
  <c r="W33" i="111"/>
  <c r="V33" i="111"/>
  <c r="U33" i="111"/>
  <c r="T33" i="111"/>
  <c r="S33" i="111"/>
  <c r="R33" i="111"/>
  <c r="Q33" i="111"/>
  <c r="P33" i="111"/>
  <c r="O33" i="111"/>
  <c r="N33" i="111"/>
  <c r="M33" i="111"/>
  <c r="L33" i="111"/>
  <c r="K33" i="111"/>
  <c r="J33" i="111"/>
  <c r="I33" i="111"/>
  <c r="H33" i="111"/>
  <c r="G33" i="111"/>
  <c r="AL32" i="111"/>
  <c r="AL31" i="111"/>
  <c r="AL30" i="111"/>
  <c r="AL29" i="111"/>
  <c r="AL28" i="111"/>
  <c r="AL27" i="111"/>
  <c r="AL26" i="111"/>
  <c r="AL25" i="111"/>
  <c r="AL24" i="111"/>
  <c r="AL23" i="111"/>
  <c r="AL22" i="111"/>
  <c r="AL21" i="111"/>
  <c r="AL20" i="111"/>
  <c r="AL19" i="111"/>
  <c r="AL18" i="111"/>
  <c r="AL17" i="111"/>
  <c r="AL16" i="111"/>
  <c r="AL15" i="111"/>
  <c r="AL14" i="111"/>
  <c r="AL13" i="111"/>
  <c r="AH12" i="111"/>
  <c r="AG12" i="111"/>
  <c r="AF12" i="111"/>
  <c r="AE12" i="111"/>
  <c r="AD12" i="111"/>
  <c r="AC12" i="111"/>
  <c r="AB12" i="111"/>
  <c r="AA12" i="111"/>
  <c r="Z12" i="111"/>
  <c r="Y12" i="111"/>
  <c r="X12" i="111"/>
  <c r="W12" i="111"/>
  <c r="V12" i="111"/>
  <c r="U12" i="111"/>
  <c r="T12" i="111"/>
  <c r="S12" i="111"/>
  <c r="R12" i="111"/>
  <c r="Q12" i="111"/>
  <c r="P12" i="111"/>
  <c r="O12" i="111"/>
  <c r="N12" i="111"/>
  <c r="M12" i="111"/>
  <c r="L12" i="111"/>
  <c r="K12" i="111"/>
  <c r="J12" i="111"/>
  <c r="I12" i="111"/>
  <c r="H12" i="111"/>
  <c r="G12" i="111"/>
  <c r="AK12" i="111" s="1"/>
  <c r="AH11"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AM38" i="110"/>
  <c r="AH38" i="110"/>
  <c r="AB38" i="110"/>
  <c r="V38" i="110"/>
  <c r="P38" i="110"/>
  <c r="J38" i="110"/>
  <c r="F38" i="110"/>
  <c r="D38" i="110"/>
  <c r="AK33" i="110"/>
  <c r="AJ33" i="110"/>
  <c r="AI33" i="110"/>
  <c r="AH33" i="110"/>
  <c r="AG33" i="110"/>
  <c r="AF33" i="110"/>
  <c r="AE33" i="110"/>
  <c r="AD33" i="110"/>
  <c r="AC33" i="110"/>
  <c r="AB33" i="110"/>
  <c r="AA33" i="110"/>
  <c r="Z33" i="110"/>
  <c r="Y33" i="110"/>
  <c r="X33" i="110"/>
  <c r="W33" i="110"/>
  <c r="V33" i="110"/>
  <c r="U33" i="110"/>
  <c r="T33" i="110"/>
  <c r="S33" i="110"/>
  <c r="R33" i="110"/>
  <c r="Q33" i="110"/>
  <c r="P33" i="110"/>
  <c r="O33" i="110"/>
  <c r="N33" i="110"/>
  <c r="M33" i="110"/>
  <c r="L33" i="110"/>
  <c r="K33" i="110"/>
  <c r="J33" i="110"/>
  <c r="I33" i="110"/>
  <c r="H33" i="110"/>
  <c r="G33" i="110"/>
  <c r="AL32" i="110"/>
  <c r="AL31" i="110"/>
  <c r="AL30" i="110"/>
  <c r="AL29" i="110"/>
  <c r="AL28" i="110"/>
  <c r="AL27" i="110"/>
  <c r="AL26" i="110"/>
  <c r="AL25" i="110"/>
  <c r="AL24" i="110"/>
  <c r="AL23" i="110"/>
  <c r="AL22" i="110"/>
  <c r="AL21" i="110"/>
  <c r="AL20" i="110"/>
  <c r="AL19" i="110"/>
  <c r="AL18" i="110"/>
  <c r="AL17" i="110"/>
  <c r="AL16" i="110"/>
  <c r="AL15" i="110"/>
  <c r="AL14" i="110"/>
  <c r="AL13" i="110"/>
  <c r="AH12" i="110"/>
  <c r="AG12" i="110"/>
  <c r="AF12" i="110"/>
  <c r="AE12" i="110"/>
  <c r="AD12" i="110"/>
  <c r="AC12" i="110"/>
  <c r="AB12" i="110"/>
  <c r="AA12" i="110"/>
  <c r="Z12" i="110"/>
  <c r="Y12" i="110"/>
  <c r="X12" i="110"/>
  <c r="W12" i="110"/>
  <c r="V12" i="110"/>
  <c r="U12" i="110"/>
  <c r="T12" i="110"/>
  <c r="S12" i="110"/>
  <c r="R12" i="110"/>
  <c r="Q12" i="110"/>
  <c r="P12" i="110"/>
  <c r="O12" i="110"/>
  <c r="N12" i="110"/>
  <c r="M12" i="110"/>
  <c r="L12" i="110"/>
  <c r="K12" i="110"/>
  <c r="J12" i="110"/>
  <c r="I12" i="110"/>
  <c r="H12" i="110"/>
  <c r="G12" i="110"/>
  <c r="AI12" i="110" s="1"/>
  <c r="AH11"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AI11" i="110" s="1"/>
  <c r="AM40" i="109"/>
  <c r="AB40" i="109"/>
  <c r="V40" i="109"/>
  <c r="P40" i="109"/>
  <c r="J40" i="109"/>
  <c r="F40" i="109"/>
  <c r="D40" i="109"/>
  <c r="AK33" i="109"/>
  <c r="AJ33" i="109"/>
  <c r="AI33" i="109"/>
  <c r="AH33" i="109"/>
  <c r="AG33" i="109"/>
  <c r="AF33" i="109"/>
  <c r="AE33" i="109"/>
  <c r="AD33" i="109"/>
  <c r="AC33" i="109"/>
  <c r="AB33" i="109"/>
  <c r="AA33" i="109"/>
  <c r="Z33" i="109"/>
  <c r="Y33" i="109"/>
  <c r="X33" i="109"/>
  <c r="W33" i="109"/>
  <c r="V33" i="109"/>
  <c r="U33" i="109"/>
  <c r="T33" i="109"/>
  <c r="S33" i="109"/>
  <c r="R33" i="109"/>
  <c r="Q33" i="109"/>
  <c r="P33" i="109"/>
  <c r="O33" i="109"/>
  <c r="N33" i="109"/>
  <c r="M33" i="109"/>
  <c r="L33" i="109"/>
  <c r="K33" i="109"/>
  <c r="J33" i="109"/>
  <c r="I33" i="109"/>
  <c r="H33" i="109"/>
  <c r="G33" i="109"/>
  <c r="AL32" i="109"/>
  <c r="AL31" i="109"/>
  <c r="AL30" i="109"/>
  <c r="AL29" i="109"/>
  <c r="AL28" i="109"/>
  <c r="AL27" i="109"/>
  <c r="AL26" i="109"/>
  <c r="AL25" i="109"/>
  <c r="AL24" i="109"/>
  <c r="AL23" i="109"/>
  <c r="AL22" i="109"/>
  <c r="AL21" i="109"/>
  <c r="AL20" i="109"/>
  <c r="AL19" i="109"/>
  <c r="AL18" i="109"/>
  <c r="AL17" i="109"/>
  <c r="AH44" i="109" s="1"/>
  <c r="AL16" i="109"/>
  <c r="P44" i="109" s="1"/>
  <c r="AL15" i="109"/>
  <c r="J44" i="109" s="1"/>
  <c r="AL14" i="109"/>
  <c r="F44" i="109" s="1"/>
  <c r="AL13" i="109"/>
  <c r="D44" i="109" s="1"/>
  <c r="AH12" i="109"/>
  <c r="AG12" i="109"/>
  <c r="AF12" i="109"/>
  <c r="AE12" i="109"/>
  <c r="AD12" i="109"/>
  <c r="AC12" i="109"/>
  <c r="AB12" i="109"/>
  <c r="AA12" i="109"/>
  <c r="Z12" i="109"/>
  <c r="Y12" i="109"/>
  <c r="X12" i="109"/>
  <c r="W12" i="109"/>
  <c r="V12" i="109"/>
  <c r="U12" i="109"/>
  <c r="T12" i="109"/>
  <c r="S12" i="109"/>
  <c r="R12" i="109"/>
  <c r="Q12" i="109"/>
  <c r="P12" i="109"/>
  <c r="O12" i="109"/>
  <c r="N12" i="109"/>
  <c r="M12" i="109"/>
  <c r="L12" i="109"/>
  <c r="K12" i="109"/>
  <c r="J12" i="109"/>
  <c r="I12" i="109"/>
  <c r="H12" i="109"/>
  <c r="G12" i="109"/>
  <c r="AI12" i="109" s="1"/>
  <c r="AH11"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AM29" i="109" s="1"/>
  <c r="AK11" i="115"/>
  <c r="AM27" i="114"/>
  <c r="AJ11"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M13" i="114" l="1"/>
  <c r="AM15" i="114"/>
  <c r="AM28" i="114"/>
  <c r="AM17" i="114"/>
  <c r="AM29" i="114"/>
  <c r="AJ10" i="114"/>
  <c r="AM14" i="114"/>
  <c r="AM26" i="114"/>
  <c r="AM18" i="114"/>
  <c r="AM29" i="113"/>
  <c r="AM24" i="112"/>
  <c r="AM16" i="112"/>
  <c r="AM32" i="110"/>
  <c r="AM14" i="110"/>
  <c r="AP22" i="109"/>
  <c r="AP13" i="109"/>
  <c r="AP16" i="109"/>
  <c r="AP14" i="109"/>
  <c r="AB42" i="109" s="1"/>
  <c r="AP15" i="109"/>
  <c r="AP17" i="109"/>
  <c r="AP14" i="110"/>
  <c r="AP15" i="110"/>
  <c r="AP16" i="110"/>
  <c r="AP17" i="110"/>
  <c r="AP13" i="110"/>
  <c r="AM20" i="114"/>
  <c r="AI10" i="114"/>
  <c r="AP14" i="111"/>
  <c r="AP15" i="111"/>
  <c r="AP16" i="111"/>
  <c r="AP13" i="111"/>
  <c r="AP17" i="111"/>
  <c r="AL15" i="60"/>
  <c r="AL14" i="60"/>
  <c r="AL24" i="60"/>
  <c r="AL11" i="60"/>
  <c r="AL13" i="60"/>
  <c r="AL23" i="60"/>
  <c r="AL30" i="60"/>
  <c r="AL22" i="60"/>
  <c r="AL19" i="60"/>
  <c r="AL29" i="60"/>
  <c r="AL21" i="60"/>
  <c r="AL18" i="60"/>
  <c r="AL27" i="60"/>
  <c r="AK31" i="60"/>
  <c r="AL31" i="60" s="1"/>
  <c r="AL16" i="60"/>
  <c r="AL26" i="60"/>
  <c r="AL32" i="115"/>
  <c r="AM32" i="115" s="1"/>
  <c r="M48" i="115"/>
  <c r="AN41" i="112"/>
  <c r="F48" i="115"/>
  <c r="AB49" i="114"/>
  <c r="AM31" i="114"/>
  <c r="AL32" i="114"/>
  <c r="AM32" i="114" s="1"/>
  <c r="AI12" i="111"/>
  <c r="AM22" i="110"/>
  <c r="AM27" i="111"/>
  <c r="AM28" i="111"/>
  <c r="AM13" i="111"/>
  <c r="AM14" i="111"/>
  <c r="AM29" i="111"/>
  <c r="AM16" i="111"/>
  <c r="AM24" i="111"/>
  <c r="AM31" i="111"/>
  <c r="AM22" i="111"/>
  <c r="AM20" i="110"/>
  <c r="AM24" i="110"/>
  <c r="AM31" i="110"/>
  <c r="AM29" i="110"/>
  <c r="AM16" i="110"/>
  <c r="AM18" i="110"/>
  <c r="AM17" i="110"/>
  <c r="AM13" i="110"/>
  <c r="AM27" i="110"/>
  <c r="AM30" i="110"/>
  <c r="AM21" i="110"/>
  <c r="AK11" i="110"/>
  <c r="AM15" i="110"/>
  <c r="AM23" i="110"/>
  <c r="AJ11" i="110"/>
  <c r="AM19" i="110"/>
  <c r="AM26" i="110"/>
  <c r="AK48" i="114"/>
  <c r="AH49" i="114"/>
  <c r="AM25" i="109"/>
  <c r="AM24" i="109"/>
  <c r="AM32" i="109"/>
  <c r="AM15" i="109"/>
  <c r="AM14" i="109"/>
  <c r="AM17" i="109"/>
  <c r="AK11" i="109"/>
  <c r="AI11" i="109"/>
  <c r="AM26" i="109"/>
  <c r="AM28" i="110"/>
  <c r="AJ12" i="110"/>
  <c r="AL33" i="110"/>
  <c r="AM33" i="110" s="1"/>
  <c r="AK12" i="110"/>
  <c r="AM25" i="110"/>
  <c r="AJ12" i="111"/>
  <c r="AM23" i="111"/>
  <c r="AM17" i="111"/>
  <c r="AM32" i="111"/>
  <c r="AM26" i="111"/>
  <c r="AM21" i="111"/>
  <c r="AM12" i="115"/>
  <c r="AM21" i="115"/>
  <c r="AM29" i="115"/>
  <c r="AM27" i="115"/>
  <c r="AM28" i="115"/>
  <c r="AM31" i="115"/>
  <c r="AM30" i="115"/>
  <c r="AM25" i="115"/>
  <c r="AM14" i="115"/>
  <c r="AM24" i="115"/>
  <c r="AJ10" i="115"/>
  <c r="AM17" i="115"/>
  <c r="AM18" i="115"/>
  <c r="AM23" i="115"/>
  <c r="AM26" i="115"/>
  <c r="AM16" i="114"/>
  <c r="AM22" i="114"/>
  <c r="AM23" i="114"/>
  <c r="AM24" i="114"/>
  <c r="AI11" i="114"/>
  <c r="AK11" i="114"/>
  <c r="AM12" i="114"/>
  <c r="AM30" i="114"/>
  <c r="AM16" i="113"/>
  <c r="AM24" i="113"/>
  <c r="AM17" i="113"/>
  <c r="AM25" i="113"/>
  <c r="AM26" i="113"/>
  <c r="AM28" i="113"/>
  <c r="AM12" i="113"/>
  <c r="AM21" i="113"/>
  <c r="AM30" i="113"/>
  <c r="AM18" i="113"/>
  <c r="AL32" i="113"/>
  <c r="AM32" i="113" s="1"/>
  <c r="AM14" i="113"/>
  <c r="AM22" i="113"/>
  <c r="AI10" i="113"/>
  <c r="AM13" i="113"/>
  <c r="AK10" i="113"/>
  <c r="AM20" i="113"/>
  <c r="AJ10" i="113"/>
  <c r="AM25" i="112"/>
  <c r="AM20" i="112"/>
  <c r="AL32" i="112"/>
  <c r="AM32" i="112" s="1"/>
  <c r="AM13" i="112"/>
  <c r="AM29" i="112"/>
  <c r="AM23" i="112"/>
  <c r="AI11" i="111"/>
  <c r="AM18" i="111"/>
  <c r="AL33" i="111"/>
  <c r="AM33" i="111" s="1"/>
  <c r="AJ11" i="111"/>
  <c r="AM19" i="111"/>
  <c r="AM20" i="111"/>
  <c r="AM25" i="111"/>
  <c r="AK11" i="111"/>
  <c r="AM15" i="111"/>
  <c r="AM30" i="111"/>
  <c r="AL33" i="109"/>
  <c r="AM33" i="109" s="1"/>
  <c r="AM20" i="109"/>
  <c r="AM27" i="109"/>
  <c r="AJ12" i="109"/>
  <c r="AK12" i="109"/>
  <c r="AM19" i="109"/>
  <c r="AM28" i="109"/>
  <c r="AM21" i="109"/>
  <c r="AM22" i="109"/>
  <c r="AM30" i="109"/>
  <c r="P49" i="114"/>
  <c r="AH41" i="113"/>
  <c r="D41" i="112"/>
  <c r="D49" i="115"/>
  <c r="Y49" i="114"/>
  <c r="AM40" i="112"/>
  <c r="Y41" i="113"/>
  <c r="AM41" i="112"/>
  <c r="Y40" i="113"/>
  <c r="AH40" i="112"/>
  <c r="AE48" i="114"/>
  <c r="AK49" i="114"/>
  <c r="G41" i="112"/>
  <c r="AK40" i="113"/>
  <c r="F41" i="112"/>
  <c r="D48" i="114"/>
  <c r="F40" i="112"/>
  <c r="AH40" i="113"/>
  <c r="AM40" i="113"/>
  <c r="G41" i="113"/>
  <c r="AN49" i="115"/>
  <c r="S49" i="114"/>
  <c r="AM49" i="115"/>
  <c r="P48" i="114"/>
  <c r="F40" i="113"/>
  <c r="F49" i="114"/>
  <c r="AM41" i="113"/>
  <c r="M40" i="112"/>
  <c r="M41" i="112"/>
  <c r="AN40" i="113"/>
  <c r="F48" i="114"/>
  <c r="G40" i="113"/>
  <c r="AE48" i="115"/>
  <c r="G49" i="114"/>
  <c r="P41" i="113"/>
  <c r="S41" i="113"/>
  <c r="AB48" i="114"/>
  <c r="G49" i="115"/>
  <c r="P40" i="113"/>
  <c r="AK41" i="112"/>
  <c r="AM49" i="114"/>
  <c r="P49" i="115"/>
  <c r="E41" i="112"/>
  <c r="AB40" i="113"/>
  <c r="P48" i="115"/>
  <c r="AM48" i="114"/>
  <c r="D40" i="112"/>
  <c r="V41" i="113"/>
  <c r="S48" i="115"/>
  <c r="AN49" i="114"/>
  <c r="M48" i="114"/>
  <c r="S41" i="112"/>
  <c r="J48" i="114"/>
  <c r="V48" i="115"/>
  <c r="E48" i="115"/>
  <c r="M49" i="114"/>
  <c r="Y48" i="115"/>
  <c r="P41" i="112"/>
  <c r="P40" i="112"/>
  <c r="V49" i="115"/>
  <c r="AB41" i="112"/>
  <c r="V49" i="114"/>
  <c r="AH49" i="115"/>
  <c r="AK49" i="115"/>
  <c r="AB40" i="112"/>
  <c r="M40" i="113"/>
  <c r="J40" i="113"/>
  <c r="M41" i="113"/>
  <c r="Y48" i="114"/>
  <c r="AH48" i="115"/>
  <c r="AB48" i="115"/>
  <c r="V41" i="112"/>
  <c r="AE40" i="112"/>
  <c r="J40" i="112"/>
  <c r="AE41" i="113"/>
  <c r="E41" i="113"/>
  <c r="E40" i="113"/>
  <c r="E49" i="114"/>
  <c r="D48" i="115"/>
  <c r="V40" i="112"/>
  <c r="Y40" i="112"/>
  <c r="D40" i="113"/>
  <c r="AE40" i="113"/>
  <c r="AB49" i="115"/>
  <c r="AI9" i="60"/>
  <c r="AI10" i="60"/>
  <c r="AL12" i="60"/>
  <c r="AJ9" i="60"/>
  <c r="AJ10" i="60"/>
  <c r="AL28" i="60"/>
  <c r="AL20" i="60"/>
  <c r="AL17" i="60"/>
  <c r="AL25" i="60"/>
  <c r="AJ10" i="112"/>
  <c r="AJ11" i="113"/>
  <c r="AK10" i="114"/>
  <c r="AI10" i="115"/>
  <c r="G48" i="115"/>
  <c r="AK10" i="112"/>
  <c r="AM12" i="112"/>
  <c r="AM17" i="112"/>
  <c r="AM21" i="112"/>
  <c r="AM25" i="114"/>
  <c r="AM13" i="115"/>
  <c r="AM20" i="115"/>
  <c r="AM16" i="109"/>
  <c r="AM31" i="109"/>
  <c r="AK11" i="112"/>
  <c r="AM26" i="112"/>
  <c r="AM30" i="112"/>
  <c r="AK40" i="112"/>
  <c r="D49" i="114"/>
  <c r="AM19" i="115"/>
  <c r="J49" i="115"/>
  <c r="AM22" i="112"/>
  <c r="AM27" i="112"/>
  <c r="AM31" i="112"/>
  <c r="AM48" i="115"/>
  <c r="M49" i="115"/>
  <c r="AM15" i="115"/>
  <c r="AM14" i="112"/>
  <c r="AM18" i="112"/>
  <c r="AM18" i="109"/>
  <c r="AM15" i="112"/>
  <c r="AM19" i="112"/>
  <c r="AM28" i="112"/>
  <c r="AK10" i="115"/>
  <c r="AM13" i="109"/>
  <c r="AM23" i="109"/>
  <c r="AJ11" i="112"/>
  <c r="AM19" i="114"/>
  <c r="AI11" i="113"/>
  <c r="AM15" i="113"/>
  <c r="AM19" i="113"/>
  <c r="AM23" i="113"/>
  <c r="AM27" i="113"/>
  <c r="AM16" i="115"/>
  <c r="S43" i="109" l="1"/>
  <c r="Y43" i="109"/>
  <c r="AB41" i="110"/>
  <c r="P42" i="109"/>
  <c r="M42" i="109"/>
  <c r="M43" i="109"/>
  <c r="AN42" i="109"/>
  <c r="F42" i="109"/>
  <c r="AB43" i="109"/>
  <c r="AE42" i="109"/>
  <c r="D42" i="109"/>
  <c r="E43" i="109"/>
  <c r="V43" i="109"/>
  <c r="D43" i="109"/>
  <c r="AM42" i="109"/>
  <c r="V42" i="109"/>
  <c r="E42" i="109"/>
  <c r="AM43" i="109"/>
  <c r="S42" i="109"/>
  <c r="J42" i="109"/>
  <c r="AN43" i="109"/>
  <c r="Y42" i="109"/>
  <c r="F43" i="109"/>
  <c r="AE43" i="109"/>
  <c r="P43" i="109"/>
  <c r="S40" i="110"/>
  <c r="F40" i="110"/>
  <c r="Y40" i="110"/>
  <c r="J41" i="110"/>
  <c r="AM40" i="110"/>
  <c r="E41" i="111"/>
  <c r="AB40" i="110"/>
  <c r="V41" i="110"/>
  <c r="P40" i="110"/>
  <c r="M41" i="110"/>
  <c r="G40" i="110"/>
  <c r="D41" i="111"/>
  <c r="AE41" i="110"/>
  <c r="V40" i="110"/>
  <c r="S41" i="110"/>
  <c r="J40" i="110"/>
  <c r="F41" i="110"/>
  <c r="E40" i="110"/>
  <c r="AH41" i="110"/>
  <c r="AH40" i="110"/>
  <c r="G42" i="109"/>
  <c r="AK40" i="110"/>
  <c r="AK41" i="110"/>
  <c r="G43" i="109"/>
  <c r="AE40" i="110"/>
  <c r="Y41" i="110"/>
  <c r="P41" i="110"/>
  <c r="M40" i="110"/>
  <c r="G41" i="110"/>
  <c r="J43" i="109"/>
  <c r="AM41" i="110"/>
  <c r="D41" i="110"/>
  <c r="AN40" i="110"/>
  <c r="G47" i="111"/>
  <c r="D47" i="111"/>
  <c r="F47" i="111"/>
  <c r="G48" i="111"/>
  <c r="D48" i="111"/>
  <c r="F48" i="111"/>
  <c r="E47" i="111"/>
  <c r="E48" i="111"/>
  <c r="E41" i="110"/>
  <c r="AN41" i="110"/>
  <c r="P42" i="111"/>
  <c r="S41" i="111"/>
  <c r="M42" i="111"/>
  <c r="D40" i="110"/>
  <c r="AH42" i="109"/>
  <c r="AK42" i="109"/>
  <c r="AH43" i="109"/>
  <c r="AK43" i="109"/>
  <c r="AM42" i="111"/>
  <c r="M41" i="111"/>
  <c r="J42" i="111"/>
  <c r="Y41" i="111"/>
  <c r="G42" i="111"/>
  <c r="AN41" i="111"/>
  <c r="AM41" i="111"/>
  <c r="J41" i="111"/>
  <c r="Y42" i="111"/>
  <c r="F42" i="111"/>
  <c r="V41" i="111"/>
  <c r="F41" i="111"/>
  <c r="V42" i="111"/>
  <c r="G41" i="111"/>
  <c r="AN42" i="111"/>
  <c r="P41" i="111"/>
  <c r="E42" i="111"/>
  <c r="AK42" i="111"/>
  <c r="AK41" i="111"/>
  <c r="S42" i="111"/>
  <c r="D42" i="111"/>
  <c r="AH42" i="111"/>
  <c r="AH41" i="111"/>
  <c r="AE41" i="111"/>
  <c r="AB42" i="111"/>
  <c r="AB41" i="111"/>
  <c r="AE42" i="111"/>
</calcChain>
</file>

<file path=xl/sharedStrings.xml><?xml version="1.0" encoding="utf-8"?>
<sst xmlns="http://schemas.openxmlformats.org/spreadsheetml/2006/main" count="1082" uniqueCount="256">
  <si>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</si>
  <si>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</si>
  <si>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</si>
  <si>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</si>
  <si>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</si>
  <si>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</si>
  <si>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</si>
  <si>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</si>
  <si>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</si>
  <si>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</si>
  <si>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</si>
  <si>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</si>
  <si>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</si>
  <si>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</si>
  <si>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</si>
  <si>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</si>
  <si>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</si>
  <si>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</si>
  <si>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</si>
  <si>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</si>
  <si>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</si>
  <si>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</si>
  <si>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</si>
  <si>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</si>
  <si>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</si>
  <si>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</si>
  <si>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</si>
  <si>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</si>
  <si>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</si>
  <si>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</si>
  <si>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</si>
  <si>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</si>
  <si>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</si>
  <si>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</si>
  <si>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</si>
  <si>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</si>
  <si>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</si>
  <si>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</si>
  <si>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</si>
  <si>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</si>
  <si>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</si>
  <si>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</si>
  <si>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</si>
  <si>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</si>
  <si>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</si>
  <si>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</si>
  <si>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</si>
  <si>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</si>
  <si>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</si>
  <si>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</si>
  <si>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</si>
  <si>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</si>
  <si>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</si>
  <si>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</si>
  <si>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</si>
  <si>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</si>
  <si>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</si>
  <si>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</si>
  <si>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</si>
  <si>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</si>
  <si>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</si>
  <si>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</si>
  <si>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</si>
  <si>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</si>
  <si>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</si>
  <si>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</si>
  <si>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</si>
  <si>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</si>
  <si>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</si>
  <si>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</si>
  <si>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</si>
  <si>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</si>
  <si>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</si>
  <si>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</si>
  <si>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</si>
  <si>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</si>
  <si>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</si>
  <si>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</si>
  <si>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</si>
  <si>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</si>
  <si>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</si>
  <si>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</si>
  <si>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</si>
  <si>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</si>
  <si>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</si>
  <si>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</si>
  <si>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</si>
  <si>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</si>
  <si>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</si>
  <si>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</si>
  <si>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</si>
  <si>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</si>
  <si>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</si>
  <si>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</si>
  <si>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</si>
  <si>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</si>
  <si>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</si>
  <si>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</si>
  <si>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</si>
  <si>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</si>
  <si>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</si>
  <si>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</si>
  <si>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</si>
  <si>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</si>
  <si>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</si>
  <si>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</si>
  <si>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</si>
  <si>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</si>
  <si>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</si>
  <si>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</si>
  <si>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</si>
  <si>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</si>
  <si>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</si>
  <si>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</si>
  <si>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</si>
  <si>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</si>
  <si>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</si>
  <si>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</si>
  <si>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</si>
  <si>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</si>
  <si>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</si>
  <si>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</si>
  <si>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</si>
  <si>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</si>
  <si>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</si>
  <si>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</si>
  <si>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</si>
  <si>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</si>
  <si>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</si>
  <si>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</si>
  <si>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</si>
  <si>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</si>
  <si>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</si>
  <si>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</si>
  <si>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</si>
  <si>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</si>
  <si>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</si>
  <si>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</si>
  <si>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</si>
  <si>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</si>
  <si>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</si>
  <si>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</si>
  <si>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</si>
  <si>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</si>
  <si>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</si>
  <si>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</si>
  <si>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</si>
  <si>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</si>
  <si>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</si>
  <si>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</si>
  <si>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</si>
  <si>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</si>
  <si>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</si>
  <si>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</si>
  <si>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</si>
  <si>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</si>
  <si>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</si>
  <si>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</si>
  <si>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</si>
  <si>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</si>
  <si>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</si>
  <si>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</si>
  <si>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</si>
  <si>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</si>
  <si>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</si>
  <si>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</si>
  <si>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</si>
  <si>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</si>
  <si>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</si>
  <si>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</si>
  <si>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</si>
  <si>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</si>
  <si>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</si>
  <si>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</si>
  <si>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</si>
  <si>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</si>
  <si>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</si>
  <si>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</si>
  <si>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</si>
  <si>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</si>
  <si>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</si>
  <si>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</si>
  <si>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</si>
  <si>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</si>
  <si>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</si>
  <si>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</si>
  <si>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</si>
  <si>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</si>
  <si>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</si>
  <si>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</si>
  <si>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</si>
  <si>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</si>
  <si>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</si>
  <si>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</si>
  <si>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</si>
  <si>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</si>
  <si>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</si>
  <si>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</si>
  <si>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</si>
  <si>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</si>
  <si>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8"/>
  </si>
  <si>
    <t>必要な配置数</t>
    <rPh sb="0" eb="2">
      <t>ヒツヨウ</t>
    </rPh>
    <rPh sb="3" eb="6">
      <t>ハイチスウ</t>
    </rPh>
    <phoneticPr fontId="4"/>
  </si>
  <si>
    <t>　(2) 「予定」・「実績」のいずれかを選択してください。</t>
    <rPh sb="6" eb="8">
      <t>ヨテイ</t>
    </rPh>
    <rPh sb="11" eb="13">
      <t>ジッセキ</t>
    </rPh>
    <rPh sb="20" eb="22">
      <t>センタク</t>
    </rPh>
    <phoneticPr fontId="1"/>
  </si>
  <si>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</si>
  <si>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</si>
  <si>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</si>
  <si>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</si>
  <si>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</si>
  <si>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</si>
  <si>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</si>
  <si>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</si>
  <si>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</si>
  <si>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</si>
  <si>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</si>
  <si>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8"/>
  </si>
  <si>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</si>
  <si>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</si>
  <si>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</si>
  <si>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</si>
  <si>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</si>
  <si>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</si>
  <si>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</si>
  <si>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</si>
  <si>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</si>
  <si>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</si>
  <si>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</si>
  <si>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</si>
  <si>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</si>
  <si>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</si>
  <si>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</si>
  <si>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E</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</si>
  <si>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</si>
  <si>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</si>
  <si>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</si>
  <si>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</si>
  <si>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</si>
  <si>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(2)-2　定員</t>
    <rPh sb="6" eb="8">
      <t>テイイン</t>
    </rPh>
    <phoneticPr fontId="3"/>
  </si>
  <si>
    <t>　(2) -2　定員数を入力してください。</t>
    <rPh sb="8" eb="11">
      <t>テイインスウ</t>
    </rPh>
    <rPh sb="12" eb="14">
      <t>ニュウリョク</t>
    </rPh>
    <phoneticPr fontId="3"/>
  </si>
  <si>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</si>
  <si>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</si>
  <si>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</si>
  <si>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</si>
  <si>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</si>
  <si>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</si>
  <si>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</si>
  <si>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</si>
  <si>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</si>
  <si>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</si>
  <si>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</si>
  <si>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</si>
  <si>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</si>
  <si>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児童発達支援管理責任者</t>
  </si>
  <si>
    <t>＜人員基準に関する実人数集計＞</t>
    <rPh sb="1" eb="5">
      <t>ジンインキジュン</t>
    </rPh>
    <rPh sb="6" eb="7">
      <t>カン</t>
    </rPh>
    <rPh sb="9" eb="10">
      <t>ジツ</t>
    </rPh>
    <rPh sb="10" eb="12">
      <t>ニンズウ</t>
    </rPh>
    <rPh sb="12" eb="14">
      <t>シュウケイ</t>
    </rPh>
    <phoneticPr fontId="8"/>
  </si>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</sst>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13" fillId="0" borderId="0" xfId="7"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lignmen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lignment vertical="center"/>
    </xf>
    <xf numFmtId="0" fontId="5" fillId="0" borderId="16"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lignment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19" fillId="6" borderId="0" xfId="0" applyFont="1" applyFill="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92</v>
      </c>
    </row>
    <row r="2" spans="1:20" ht="12.75" customHeight="1">
      <c r="L2" s="31" t="s">
        <v>93</v>
      </c>
    </row>
    <row r="3" spans="1:20" ht="12.75" customHeight="1" thickBot="1">
      <c r="A3" s="113"/>
      <c r="B3" s="3"/>
      <c r="C3" s="3"/>
      <c r="D3" s="3"/>
      <c r="E3" s="3"/>
      <c r="F3" s="3"/>
      <c r="G3" s="3"/>
      <c r="H3" s="3"/>
      <c r="I3" s="114"/>
    </row>
    <row r="4" spans="1:20" ht="12.75" customHeight="1" thickBot="1">
      <c r="A4" s="113"/>
      <c r="B4" s="3"/>
      <c r="C4" s="3"/>
      <c r="D4" s="3"/>
      <c r="E4" s="3"/>
      <c r="F4" s="3"/>
      <c r="G4" s="3"/>
      <c r="H4" s="3"/>
      <c r="I4" s="114"/>
      <c r="N4" s="115" t="s">
        <v>58</v>
      </c>
      <c r="O4" s="116"/>
      <c r="P4" s="117"/>
      <c r="Q4" s="117"/>
      <c r="R4" s="117"/>
      <c r="S4" s="117"/>
      <c r="T4" s="118"/>
    </row>
    <row r="5" spans="1:20" ht="12.75" customHeight="1" thickBot="1">
      <c r="B5" s="32"/>
      <c r="C5" s="33"/>
      <c r="D5" s="33"/>
      <c r="E5" s="33"/>
      <c r="F5" s="33"/>
      <c r="G5" s="33"/>
      <c r="H5" s="33"/>
    </row>
    <row r="6" spans="1:20" ht="12.75" customHeight="1">
      <c r="A6" s="4"/>
      <c r="B6" s="119" t="s">
        <v>25</v>
      </c>
      <c r="C6" s="120"/>
      <c r="D6" s="121"/>
      <c r="E6" s="122"/>
      <c r="F6" s="122"/>
      <c r="G6" s="122"/>
      <c r="H6" s="122"/>
      <c r="I6" s="122"/>
      <c r="J6" s="122"/>
      <c r="K6" s="122"/>
      <c r="L6" s="122"/>
      <c r="M6" s="122"/>
      <c r="N6" s="122"/>
      <c r="O6" s="122"/>
      <c r="P6" s="122"/>
      <c r="Q6" s="122"/>
      <c r="R6" s="123"/>
      <c r="S6" s="123"/>
      <c r="T6" s="124"/>
    </row>
    <row r="7" spans="1:20" ht="12.75" customHeight="1">
      <c r="A7" s="5" t="s">
        <v>64</v>
      </c>
      <c r="B7" s="125" t="s">
        <v>34</v>
      </c>
      <c r="C7" s="126"/>
      <c r="D7" s="127"/>
      <c r="E7" s="128"/>
      <c r="F7" s="128"/>
      <c r="G7" s="128"/>
      <c r="H7" s="128"/>
      <c r="I7" s="128"/>
      <c r="J7" s="128"/>
      <c r="K7" s="128"/>
      <c r="L7" s="128"/>
      <c r="M7" s="128"/>
      <c r="N7" s="128"/>
      <c r="O7" s="128"/>
      <c r="P7" s="128"/>
      <c r="Q7" s="128"/>
      <c r="R7" s="129"/>
      <c r="S7" s="129"/>
      <c r="T7" s="130"/>
    </row>
    <row r="8" spans="1:20" ht="12.75" customHeight="1">
      <c r="A8" s="5"/>
      <c r="B8" s="131" t="s">
        <v>33</v>
      </c>
      <c r="C8" s="132"/>
      <c r="D8" s="6" t="s">
        <v>32</v>
      </c>
      <c r="E8" s="7"/>
      <c r="F8" s="7"/>
      <c r="G8" s="7"/>
      <c r="H8" s="7"/>
      <c r="I8" s="7"/>
      <c r="J8" s="7"/>
      <c r="K8" s="7"/>
      <c r="L8" s="7"/>
      <c r="M8" s="7"/>
      <c r="N8" s="7"/>
      <c r="O8" s="7"/>
      <c r="P8" s="7"/>
      <c r="Q8" s="7"/>
      <c r="R8" s="7"/>
      <c r="S8" s="7"/>
      <c r="T8" s="8"/>
    </row>
    <row r="9" spans="1:20" ht="12.75" customHeight="1">
      <c r="A9" s="5" t="s">
        <v>65</v>
      </c>
      <c r="B9" s="133"/>
      <c r="C9" s="134"/>
      <c r="D9" s="9"/>
      <c r="E9" s="10"/>
      <c r="F9" s="11" t="s">
        <v>28</v>
      </c>
      <c r="G9" s="12"/>
      <c r="H9" s="12"/>
      <c r="I9" s="137" t="s">
        <v>27</v>
      </c>
      <c r="J9" s="137"/>
      <c r="K9" s="10"/>
      <c r="L9" s="10"/>
      <c r="M9" s="10"/>
      <c r="N9" s="10"/>
      <c r="O9" s="10"/>
      <c r="P9" s="10"/>
      <c r="Q9" s="10"/>
      <c r="R9" s="10"/>
      <c r="S9" s="10"/>
      <c r="T9" s="13"/>
    </row>
    <row r="10" spans="1:20" ht="12.75" customHeight="1">
      <c r="A10" s="14"/>
      <c r="B10" s="135"/>
      <c r="C10" s="136"/>
      <c r="D10" s="15"/>
      <c r="E10" s="16"/>
      <c r="F10" s="16"/>
      <c r="G10" s="16"/>
      <c r="H10" s="16"/>
      <c r="I10" s="16"/>
      <c r="J10" s="16"/>
      <c r="K10" s="16"/>
      <c r="L10" s="16"/>
      <c r="M10" s="16"/>
      <c r="N10" s="16"/>
      <c r="O10" s="16"/>
      <c r="P10" s="16"/>
      <c r="Q10" s="16"/>
      <c r="R10" s="16"/>
      <c r="S10" s="16"/>
      <c r="T10" s="17"/>
    </row>
    <row r="11" spans="1:20" ht="12.75" customHeight="1">
      <c r="A11" s="18"/>
      <c r="B11" s="125" t="s">
        <v>31</v>
      </c>
      <c r="C11" s="126"/>
      <c r="D11" s="126" t="s">
        <v>30</v>
      </c>
      <c r="E11" s="126"/>
      <c r="F11" s="138"/>
      <c r="G11" s="138"/>
      <c r="H11" s="138"/>
      <c r="I11" s="138"/>
      <c r="J11" s="139"/>
      <c r="K11" s="140" t="s">
        <v>29</v>
      </c>
      <c r="L11" s="140"/>
      <c r="M11" s="127"/>
      <c r="N11" s="128"/>
      <c r="O11" s="128"/>
      <c r="P11" s="128"/>
      <c r="Q11" s="128"/>
      <c r="R11" s="129"/>
      <c r="S11" s="129"/>
      <c r="T11" s="130"/>
    </row>
    <row r="12" spans="1:20" ht="12.75" customHeight="1">
      <c r="A12" s="141" t="s">
        <v>59</v>
      </c>
      <c r="B12" s="142"/>
      <c r="C12" s="142"/>
      <c r="D12" s="142"/>
      <c r="E12" s="142"/>
      <c r="F12" s="142"/>
      <c r="G12" s="142"/>
      <c r="H12" s="142"/>
      <c r="I12" s="143"/>
      <c r="J12" s="144" t="s">
        <v>55</v>
      </c>
      <c r="K12" s="145"/>
      <c r="L12" s="145"/>
      <c r="M12" s="145"/>
      <c r="N12" s="145"/>
      <c r="O12" s="145"/>
      <c r="P12" s="145"/>
      <c r="Q12" s="145"/>
      <c r="R12" s="146"/>
      <c r="S12" s="146"/>
      <c r="T12" s="147"/>
    </row>
    <row r="13" spans="1:20" ht="13.5">
      <c r="A13" s="148" t="s">
        <v>26</v>
      </c>
      <c r="B13" s="149"/>
      <c r="C13" s="126" t="s">
        <v>25</v>
      </c>
      <c r="D13" s="144"/>
      <c r="E13" s="19"/>
      <c r="F13" s="20"/>
      <c r="G13" s="20"/>
      <c r="H13" s="20"/>
      <c r="I13" s="21"/>
      <c r="J13" s="150" t="s">
        <v>24</v>
      </c>
      <c r="K13" s="134"/>
      <c r="L13" s="152" t="s">
        <v>23</v>
      </c>
      <c r="M13" s="153"/>
      <c r="N13" s="153"/>
      <c r="O13" s="153"/>
      <c r="P13" s="153"/>
      <c r="Q13" s="153"/>
      <c r="R13" s="129"/>
      <c r="S13" s="129"/>
      <c r="T13" s="130"/>
    </row>
    <row r="14" spans="1:20" ht="20.25" customHeight="1">
      <c r="A14" s="154" t="s">
        <v>54</v>
      </c>
      <c r="B14" s="155"/>
      <c r="C14" s="126" t="s">
        <v>22</v>
      </c>
      <c r="D14" s="144"/>
      <c r="E14" s="151"/>
      <c r="F14" s="156"/>
      <c r="G14" s="156"/>
      <c r="H14" s="156"/>
      <c r="I14" s="157"/>
      <c r="J14" s="151"/>
      <c r="K14" s="135"/>
      <c r="L14" s="22"/>
      <c r="M14" s="23"/>
      <c r="N14" s="23"/>
      <c r="O14" s="23"/>
      <c r="P14" s="23"/>
      <c r="Q14" s="23"/>
      <c r="R14" s="23"/>
      <c r="S14" s="23"/>
      <c r="T14" s="24"/>
    </row>
    <row r="15" spans="1:20" ht="12.75" customHeight="1">
      <c r="A15" s="164" t="s">
        <v>21</v>
      </c>
      <c r="B15" s="131"/>
      <c r="C15" s="131"/>
      <c r="D15" s="131"/>
      <c r="E15" s="132"/>
      <c r="F15" s="126" t="s">
        <v>66</v>
      </c>
      <c r="G15" s="126"/>
      <c r="H15" s="126"/>
      <c r="I15" s="158" t="s">
        <v>53</v>
      </c>
      <c r="J15" s="142"/>
      <c r="K15" s="159"/>
      <c r="L15" s="126" t="s">
        <v>52</v>
      </c>
      <c r="M15" s="126"/>
      <c r="N15" s="126"/>
      <c r="O15" s="126" t="s">
        <v>51</v>
      </c>
      <c r="P15" s="126"/>
      <c r="Q15" s="144"/>
      <c r="R15" s="166" t="s">
        <v>67</v>
      </c>
      <c r="S15" s="166"/>
      <c r="T15" s="167"/>
    </row>
    <row r="16" spans="1:20" ht="12.75" customHeight="1">
      <c r="A16" s="165"/>
      <c r="B16" s="135"/>
      <c r="C16" s="135"/>
      <c r="D16" s="135"/>
      <c r="E16" s="136"/>
      <c r="F16" s="25" t="s">
        <v>19</v>
      </c>
      <c r="G16" s="144" t="s">
        <v>60</v>
      </c>
      <c r="H16" s="125"/>
      <c r="I16" s="26" t="s">
        <v>19</v>
      </c>
      <c r="J16" s="144" t="s">
        <v>60</v>
      </c>
      <c r="K16" s="125"/>
      <c r="L16" s="26" t="s">
        <v>19</v>
      </c>
      <c r="M16" s="144" t="s">
        <v>60</v>
      </c>
      <c r="N16" s="125"/>
      <c r="O16" s="26" t="s">
        <v>19</v>
      </c>
      <c r="P16" s="144" t="s">
        <v>60</v>
      </c>
      <c r="Q16" s="145"/>
      <c r="R16" s="26" t="s">
        <v>19</v>
      </c>
      <c r="S16" s="144" t="s">
        <v>60</v>
      </c>
      <c r="T16" s="168"/>
    </row>
    <row r="17" spans="1:20" ht="12.75" customHeight="1">
      <c r="A17" s="27"/>
      <c r="B17" s="169" t="s">
        <v>17</v>
      </c>
      <c r="C17" s="132"/>
      <c r="D17" s="158" t="s">
        <v>16</v>
      </c>
      <c r="E17" s="159"/>
      <c r="F17" s="26"/>
      <c r="G17" s="144"/>
      <c r="H17" s="125"/>
      <c r="I17" s="26"/>
      <c r="J17" s="144"/>
      <c r="K17" s="125"/>
      <c r="L17" s="26"/>
      <c r="M17" s="144"/>
      <c r="N17" s="125"/>
      <c r="O17" s="26"/>
      <c r="P17" s="144"/>
      <c r="Q17" s="145"/>
      <c r="R17" s="26"/>
      <c r="S17" s="144"/>
      <c r="T17" s="168"/>
    </row>
    <row r="18" spans="1:20" ht="12.75" customHeight="1">
      <c r="A18" s="27"/>
      <c r="B18" s="151"/>
      <c r="C18" s="136"/>
      <c r="D18" s="158" t="s">
        <v>15</v>
      </c>
      <c r="E18" s="159"/>
      <c r="F18" s="26"/>
      <c r="G18" s="144"/>
      <c r="H18" s="125"/>
      <c r="I18" s="26"/>
      <c r="J18" s="144"/>
      <c r="K18" s="125"/>
      <c r="L18" s="26"/>
      <c r="M18" s="144"/>
      <c r="N18" s="125"/>
      <c r="O18" s="26"/>
      <c r="P18" s="144"/>
      <c r="Q18" s="145"/>
      <c r="R18" s="26"/>
      <c r="S18" s="144"/>
      <c r="T18" s="168"/>
    </row>
    <row r="19" spans="1:20" ht="12.75" customHeight="1">
      <c r="A19" s="27"/>
      <c r="B19" s="158" t="s">
        <v>14</v>
      </c>
      <c r="C19" s="142"/>
      <c r="D19" s="142"/>
      <c r="E19" s="159"/>
      <c r="F19" s="144"/>
      <c r="G19" s="145"/>
      <c r="H19" s="125"/>
      <c r="I19" s="144"/>
      <c r="J19" s="145"/>
      <c r="K19" s="125"/>
      <c r="L19" s="144"/>
      <c r="M19" s="145"/>
      <c r="N19" s="125"/>
      <c r="O19" s="144"/>
      <c r="P19" s="145"/>
      <c r="Q19" s="145"/>
      <c r="R19" s="144"/>
      <c r="S19" s="145"/>
      <c r="T19" s="168"/>
    </row>
    <row r="20" spans="1:20" ht="12.75" customHeight="1">
      <c r="A20" s="27"/>
      <c r="B20" s="158" t="s">
        <v>13</v>
      </c>
      <c r="C20" s="142"/>
      <c r="D20" s="142"/>
      <c r="E20" s="159"/>
      <c r="F20" s="160"/>
      <c r="G20" s="161"/>
      <c r="H20" s="162"/>
      <c r="I20" s="160"/>
      <c r="J20" s="161"/>
      <c r="K20" s="162"/>
      <c r="L20" s="160"/>
      <c r="M20" s="161"/>
      <c r="N20" s="162"/>
      <c r="O20" s="160"/>
      <c r="P20" s="161"/>
      <c r="Q20" s="161"/>
      <c r="R20" s="160"/>
      <c r="S20" s="161"/>
      <c r="T20" s="163"/>
    </row>
    <row r="21" spans="1:20" ht="12.75" customHeight="1">
      <c r="A21" s="27"/>
      <c r="B21" s="131"/>
      <c r="C21" s="131"/>
      <c r="D21" s="131"/>
      <c r="E21" s="132"/>
      <c r="F21" s="126" t="s">
        <v>50</v>
      </c>
      <c r="G21" s="126"/>
      <c r="H21" s="126"/>
      <c r="I21" s="144" t="s">
        <v>49</v>
      </c>
      <c r="J21" s="145"/>
      <c r="K21" s="125"/>
      <c r="L21" s="158" t="s">
        <v>68</v>
      </c>
      <c r="M21" s="142"/>
      <c r="N21" s="159"/>
      <c r="O21" s="144" t="s">
        <v>20</v>
      </c>
      <c r="P21" s="145"/>
      <c r="Q21" s="145"/>
      <c r="R21" s="34"/>
      <c r="T21" s="35"/>
    </row>
    <row r="22" spans="1:20" ht="12.75" customHeight="1">
      <c r="A22" s="27"/>
      <c r="B22" s="135"/>
      <c r="C22" s="135"/>
      <c r="D22" s="135"/>
      <c r="E22" s="136"/>
      <c r="F22" s="25" t="s">
        <v>19</v>
      </c>
      <c r="G22" s="144" t="s">
        <v>60</v>
      </c>
      <c r="H22" s="125"/>
      <c r="I22" s="26" t="s">
        <v>19</v>
      </c>
      <c r="J22" s="144" t="s">
        <v>60</v>
      </c>
      <c r="K22" s="125"/>
      <c r="L22" s="26" t="s">
        <v>19</v>
      </c>
      <c r="M22" s="144" t="s">
        <v>60</v>
      </c>
      <c r="N22" s="125"/>
      <c r="O22" s="26" t="s">
        <v>19</v>
      </c>
      <c r="P22" s="144" t="s">
        <v>60</v>
      </c>
      <c r="Q22" s="145"/>
      <c r="R22" s="34"/>
      <c r="T22" s="35"/>
    </row>
    <row r="23" spans="1:20" ht="12.75" customHeight="1">
      <c r="A23" s="27"/>
      <c r="B23" s="169" t="s">
        <v>17</v>
      </c>
      <c r="C23" s="132"/>
      <c r="D23" s="158" t="s">
        <v>16</v>
      </c>
      <c r="E23" s="159"/>
      <c r="F23" s="26"/>
      <c r="G23" s="144"/>
      <c r="H23" s="125"/>
      <c r="I23" s="26"/>
      <c r="J23" s="144"/>
      <c r="K23" s="125"/>
      <c r="L23" s="26"/>
      <c r="M23" s="144"/>
      <c r="N23" s="125"/>
      <c r="O23" s="26"/>
      <c r="P23" s="144"/>
      <c r="Q23" s="145"/>
      <c r="R23" s="34"/>
      <c r="T23" s="35"/>
    </row>
    <row r="24" spans="1:20" ht="12.75" customHeight="1">
      <c r="A24" s="27"/>
      <c r="B24" s="151"/>
      <c r="C24" s="136"/>
      <c r="D24" s="158" t="s">
        <v>15</v>
      </c>
      <c r="E24" s="159"/>
      <c r="F24" s="26"/>
      <c r="G24" s="144"/>
      <c r="H24" s="125"/>
      <c r="I24" s="26"/>
      <c r="J24" s="144"/>
      <c r="K24" s="125"/>
      <c r="L24" s="26"/>
      <c r="M24" s="144"/>
      <c r="N24" s="125"/>
      <c r="O24" s="26"/>
      <c r="P24" s="144"/>
      <c r="Q24" s="145"/>
      <c r="R24" s="34"/>
      <c r="T24" s="35"/>
    </row>
    <row r="25" spans="1:20" ht="12.75" customHeight="1">
      <c r="A25" s="27"/>
      <c r="B25" s="158" t="s">
        <v>14</v>
      </c>
      <c r="C25" s="142"/>
      <c r="D25" s="142"/>
      <c r="E25" s="159"/>
      <c r="F25" s="144"/>
      <c r="G25" s="145"/>
      <c r="H25" s="125"/>
      <c r="I25" s="144"/>
      <c r="J25" s="145"/>
      <c r="K25" s="125"/>
      <c r="L25" s="144"/>
      <c r="M25" s="145"/>
      <c r="N25" s="125"/>
      <c r="O25" s="126"/>
      <c r="P25" s="126"/>
      <c r="Q25" s="144"/>
      <c r="R25" s="34"/>
      <c r="T25" s="35"/>
    </row>
    <row r="26" spans="1:20" ht="12.75" customHeight="1">
      <c r="A26" s="27"/>
      <c r="B26" s="158" t="s">
        <v>13</v>
      </c>
      <c r="C26" s="142"/>
      <c r="D26" s="142"/>
      <c r="E26" s="159"/>
      <c r="F26" s="170"/>
      <c r="G26" s="171"/>
      <c r="H26" s="172"/>
      <c r="I26" s="170"/>
      <c r="J26" s="171"/>
      <c r="K26" s="172"/>
      <c r="L26" s="170"/>
      <c r="M26" s="171"/>
      <c r="N26" s="172"/>
      <c r="O26" s="173"/>
      <c r="P26" s="173"/>
      <c r="Q26" s="170"/>
      <c r="R26" s="34"/>
      <c r="T26" s="35"/>
    </row>
    <row r="27" spans="1:20" s="37" customFormat="1" ht="13.5" customHeight="1">
      <c r="A27" s="36"/>
      <c r="B27" s="174" t="s">
        <v>69</v>
      </c>
      <c r="C27" s="175"/>
      <c r="D27" s="175"/>
      <c r="E27" s="176"/>
      <c r="F27" s="182" t="s">
        <v>70</v>
      </c>
      <c r="G27" s="183"/>
      <c r="H27" s="183"/>
      <c r="I27" s="183"/>
      <c r="J27" s="183"/>
      <c r="K27" s="183"/>
      <c r="L27" s="183"/>
      <c r="M27" s="183"/>
      <c r="N27" s="183"/>
      <c r="O27" s="183"/>
      <c r="P27" s="183"/>
      <c r="Q27" s="183"/>
      <c r="R27" s="183"/>
      <c r="S27" s="183"/>
      <c r="T27" s="184"/>
    </row>
    <row r="28" spans="1:20" s="37" customFormat="1" ht="13.5" customHeight="1">
      <c r="A28" s="36"/>
      <c r="B28" s="177"/>
      <c r="C28" s="129"/>
      <c r="D28" s="129"/>
      <c r="E28" s="178"/>
      <c r="F28" s="38" t="s">
        <v>71</v>
      </c>
      <c r="G28" s="39"/>
      <c r="H28" s="39"/>
      <c r="I28" s="185" t="s">
        <v>72</v>
      </c>
      <c r="J28" s="185"/>
      <c r="K28" s="185"/>
      <c r="L28" s="185"/>
      <c r="M28" s="185" t="s">
        <v>73</v>
      </c>
      <c r="N28" s="185"/>
      <c r="O28" s="185"/>
      <c r="P28" s="185"/>
      <c r="Q28" s="185" t="s">
        <v>74</v>
      </c>
      <c r="R28" s="185"/>
      <c r="S28" s="185"/>
      <c r="T28" s="186"/>
    </row>
    <row r="29" spans="1:20" s="37" customFormat="1" ht="13.5" customHeight="1">
      <c r="A29" s="36"/>
      <c r="B29" s="177"/>
      <c r="C29" s="129"/>
      <c r="D29" s="129"/>
      <c r="E29" s="178"/>
      <c r="F29" s="38" t="s">
        <v>75</v>
      </c>
      <c r="G29" s="39"/>
      <c r="H29" s="39"/>
      <c r="I29" s="182"/>
      <c r="J29" s="187"/>
      <c r="K29" s="187"/>
      <c r="L29" s="188"/>
      <c r="M29" s="182"/>
      <c r="N29" s="187"/>
      <c r="O29" s="187"/>
      <c r="P29" s="188"/>
      <c r="Q29" s="182"/>
      <c r="R29" s="146"/>
      <c r="S29" s="146"/>
      <c r="T29" s="147"/>
    </row>
    <row r="30" spans="1:20" s="37" customFormat="1" ht="13.5" customHeight="1">
      <c r="A30" s="36"/>
      <c r="B30" s="177"/>
      <c r="C30" s="129"/>
      <c r="D30" s="129"/>
      <c r="E30" s="178"/>
      <c r="F30" s="38" t="s">
        <v>76</v>
      </c>
      <c r="G30" s="39"/>
      <c r="H30" s="39"/>
      <c r="I30" s="182"/>
      <c r="J30" s="187"/>
      <c r="K30" s="187"/>
      <c r="L30" s="188"/>
      <c r="M30" s="182"/>
      <c r="N30" s="187"/>
      <c r="O30" s="187"/>
      <c r="P30" s="188"/>
      <c r="Q30" s="182"/>
      <c r="R30" s="146"/>
      <c r="S30" s="146"/>
      <c r="T30" s="147"/>
    </row>
    <row r="31" spans="1:20" s="37" customFormat="1" ht="13.5" customHeight="1">
      <c r="A31" s="40"/>
      <c r="B31" s="179"/>
      <c r="C31" s="180"/>
      <c r="D31" s="180"/>
      <c r="E31" s="181"/>
      <c r="F31" s="38" t="s">
        <v>77</v>
      </c>
      <c r="G31" s="39"/>
      <c r="H31" s="39"/>
      <c r="I31" s="182"/>
      <c r="J31" s="187"/>
      <c r="K31" s="187"/>
      <c r="L31" s="188"/>
      <c r="M31" s="182"/>
      <c r="N31" s="187"/>
      <c r="O31" s="187"/>
      <c r="P31" s="188"/>
      <c r="Q31" s="182"/>
      <c r="R31" s="146"/>
      <c r="S31" s="146"/>
      <c r="T31" s="147"/>
    </row>
    <row r="32" spans="1:20" ht="12.75" customHeight="1">
      <c r="A32" s="189" t="s">
        <v>12</v>
      </c>
      <c r="B32" s="126"/>
      <c r="C32" s="126"/>
      <c r="D32" s="126"/>
      <c r="E32" s="126"/>
      <c r="F32" s="144"/>
      <c r="G32" s="145"/>
      <c r="H32" s="145"/>
      <c r="I32" s="145"/>
      <c r="J32" s="145"/>
      <c r="K32" s="145"/>
      <c r="L32" s="145"/>
      <c r="M32" s="145"/>
      <c r="N32" s="145"/>
      <c r="O32" s="145"/>
      <c r="P32" s="145"/>
      <c r="Q32" s="145"/>
      <c r="R32" s="190"/>
      <c r="S32" s="190"/>
      <c r="T32" s="191"/>
    </row>
    <row r="33" spans="1:21" ht="12.75" customHeight="1">
      <c r="A33" s="189"/>
      <c r="B33" s="192" t="s">
        <v>11</v>
      </c>
      <c r="C33" s="192"/>
      <c r="D33" s="192"/>
      <c r="E33" s="192"/>
      <c r="F33" s="193" t="s">
        <v>78</v>
      </c>
      <c r="G33" s="194"/>
      <c r="H33" s="194"/>
      <c r="I33" s="194"/>
      <c r="J33" s="194"/>
      <c r="K33" s="194"/>
      <c r="L33" s="194"/>
      <c r="M33" s="194"/>
      <c r="N33" s="194"/>
      <c r="O33" s="194"/>
      <c r="P33" s="194"/>
      <c r="Q33" s="194"/>
      <c r="R33" s="190"/>
      <c r="S33" s="190"/>
      <c r="T33" s="191"/>
    </row>
    <row r="34" spans="1:21" ht="12.75" customHeight="1">
      <c r="A34" s="189"/>
      <c r="B34" s="192" t="s">
        <v>10</v>
      </c>
      <c r="C34" s="192"/>
      <c r="D34" s="192"/>
      <c r="E34" s="192"/>
      <c r="F34" s="193" t="s">
        <v>79</v>
      </c>
      <c r="G34" s="194"/>
      <c r="H34" s="194"/>
      <c r="I34" s="194"/>
      <c r="J34" s="194"/>
      <c r="K34" s="194"/>
      <c r="L34" s="194"/>
      <c r="M34" s="194"/>
      <c r="N34" s="194"/>
      <c r="O34" s="194"/>
      <c r="P34" s="194"/>
      <c r="Q34" s="194"/>
      <c r="R34" s="190"/>
      <c r="S34" s="190"/>
      <c r="T34" s="191"/>
    </row>
    <row r="35" spans="1:21" ht="12.75" customHeight="1">
      <c r="A35" s="189"/>
      <c r="B35" s="195" t="s">
        <v>48</v>
      </c>
      <c r="C35" s="196"/>
      <c r="D35" s="196"/>
      <c r="E35" s="197"/>
      <c r="F35" s="203" t="s">
        <v>47</v>
      </c>
      <c r="G35" s="204"/>
      <c r="H35" s="205" t="s">
        <v>46</v>
      </c>
      <c r="I35" s="205"/>
      <c r="J35" s="205"/>
      <c r="K35" s="205"/>
      <c r="L35" s="205"/>
      <c r="M35" s="205"/>
      <c r="N35" s="205"/>
      <c r="O35" s="205"/>
      <c r="P35" s="205"/>
      <c r="Q35" s="206"/>
      <c r="R35" s="41"/>
      <c r="S35" s="42"/>
      <c r="T35" s="43"/>
    </row>
    <row r="36" spans="1:21" ht="12.75" customHeight="1">
      <c r="A36" s="189"/>
      <c r="B36" s="198"/>
      <c r="C36" s="114"/>
      <c r="D36" s="114"/>
      <c r="E36" s="199"/>
      <c r="F36" s="203"/>
      <c r="G36" s="204"/>
      <c r="H36" s="207" t="s">
        <v>45</v>
      </c>
      <c r="I36" s="207"/>
      <c r="J36" s="207" t="s">
        <v>44</v>
      </c>
      <c r="K36" s="207"/>
      <c r="L36" s="207" t="s">
        <v>43</v>
      </c>
      <c r="M36" s="207"/>
      <c r="N36" s="207" t="s">
        <v>42</v>
      </c>
      <c r="O36" s="207"/>
      <c r="P36" s="207" t="s">
        <v>41</v>
      </c>
      <c r="Q36" s="208"/>
      <c r="R36" s="34"/>
      <c r="T36" s="35"/>
    </row>
    <row r="37" spans="1:21" ht="12.75" customHeight="1">
      <c r="A37" s="189"/>
      <c r="B37" s="198"/>
      <c r="C37" s="114"/>
      <c r="D37" s="114"/>
      <c r="E37" s="199"/>
      <c r="F37" s="209"/>
      <c r="G37" s="209"/>
      <c r="H37" s="209"/>
      <c r="I37" s="209"/>
      <c r="J37" s="209"/>
      <c r="K37" s="209"/>
      <c r="L37" s="209"/>
      <c r="M37" s="209"/>
      <c r="N37" s="209"/>
      <c r="O37" s="209"/>
      <c r="P37" s="209"/>
      <c r="Q37" s="216"/>
      <c r="R37" s="34"/>
      <c r="T37" s="35"/>
    </row>
    <row r="38" spans="1:21" ht="12.75" customHeight="1">
      <c r="A38" s="189"/>
      <c r="B38" s="198"/>
      <c r="C38" s="114"/>
      <c r="D38" s="114"/>
      <c r="E38" s="199"/>
      <c r="F38" s="209" t="s">
        <v>80</v>
      </c>
      <c r="G38" s="209"/>
      <c r="H38" s="209" t="s">
        <v>81</v>
      </c>
      <c r="I38" s="216"/>
      <c r="J38" s="217" t="s">
        <v>82</v>
      </c>
      <c r="K38" s="217"/>
      <c r="L38" s="44"/>
      <c r="M38" s="44"/>
      <c r="N38" s="44"/>
      <c r="O38" s="44"/>
      <c r="P38" s="44"/>
      <c r="Q38" s="44"/>
      <c r="R38" s="45"/>
      <c r="S38" s="45"/>
      <c r="T38" s="46"/>
      <c r="U38" s="45"/>
    </row>
    <row r="39" spans="1:21" ht="12.75" customHeight="1">
      <c r="A39" s="189"/>
      <c r="B39" s="198"/>
      <c r="C39" s="114"/>
      <c r="D39" s="114"/>
      <c r="E39" s="199"/>
      <c r="F39" s="209"/>
      <c r="G39" s="209"/>
      <c r="H39" s="209"/>
      <c r="I39" s="216"/>
      <c r="J39" s="217"/>
      <c r="K39" s="217"/>
      <c r="L39" s="45"/>
      <c r="M39" s="45"/>
      <c r="N39" s="45"/>
      <c r="O39" s="45"/>
      <c r="P39" s="45"/>
      <c r="Q39" s="45"/>
      <c r="R39" s="45"/>
      <c r="S39" s="45"/>
      <c r="T39" s="46"/>
      <c r="U39" s="45"/>
    </row>
    <row r="40" spans="1:21" ht="12.75" customHeight="1">
      <c r="A40" s="189"/>
      <c r="B40" s="200"/>
      <c r="C40" s="201"/>
      <c r="D40" s="201"/>
      <c r="E40" s="202"/>
      <c r="F40" s="216"/>
      <c r="G40" s="218"/>
      <c r="H40" s="216"/>
      <c r="I40" s="219"/>
      <c r="J40" s="209"/>
      <c r="K40" s="209"/>
      <c r="L40" s="47"/>
      <c r="M40" s="47"/>
      <c r="N40" s="47"/>
      <c r="O40" s="47"/>
      <c r="P40" s="47"/>
      <c r="Q40" s="47"/>
      <c r="R40" s="47"/>
      <c r="S40" s="47"/>
      <c r="T40" s="48"/>
      <c r="U40" s="45"/>
    </row>
    <row r="41" spans="1:21" ht="12.75" customHeight="1">
      <c r="A41" s="189"/>
      <c r="B41" s="193" t="s">
        <v>40</v>
      </c>
      <c r="C41" s="194"/>
      <c r="D41" s="194"/>
      <c r="E41" s="220"/>
      <c r="F41" s="144" t="s">
        <v>83</v>
      </c>
      <c r="G41" s="145"/>
      <c r="H41" s="145"/>
      <c r="I41" s="145"/>
      <c r="J41" s="145"/>
      <c r="K41" s="145"/>
      <c r="L41" s="145"/>
      <c r="M41" s="145"/>
      <c r="N41" s="145"/>
      <c r="O41" s="145"/>
      <c r="P41" s="145"/>
      <c r="Q41" s="145"/>
      <c r="R41" s="190"/>
      <c r="S41" s="190"/>
      <c r="T41" s="191"/>
    </row>
    <row r="42" spans="1:21" ht="12.75" customHeight="1">
      <c r="A42" s="189"/>
      <c r="B42" s="192" t="s">
        <v>39</v>
      </c>
      <c r="C42" s="192"/>
      <c r="D42" s="192"/>
      <c r="E42" s="192"/>
      <c r="F42" s="160"/>
      <c r="G42" s="161"/>
      <c r="H42" s="161"/>
      <c r="I42" s="161"/>
      <c r="J42" s="161"/>
      <c r="K42" s="161"/>
      <c r="L42" s="161"/>
      <c r="M42" s="161"/>
      <c r="N42" s="161"/>
      <c r="O42" s="161"/>
      <c r="P42" s="161"/>
      <c r="Q42" s="161"/>
      <c r="R42" s="190"/>
      <c r="S42" s="190"/>
      <c r="T42" s="191"/>
    </row>
    <row r="43" spans="1:21" ht="12.75" customHeight="1">
      <c r="A43" s="189"/>
      <c r="B43" s="193" t="s">
        <v>35</v>
      </c>
      <c r="C43" s="194"/>
      <c r="D43" s="194"/>
      <c r="E43" s="220"/>
      <c r="F43" s="144" t="s">
        <v>84</v>
      </c>
      <c r="G43" s="145"/>
      <c r="H43" s="145"/>
      <c r="I43" s="145"/>
      <c r="J43" s="145"/>
      <c r="K43" s="145"/>
      <c r="L43" s="145"/>
      <c r="M43" s="145"/>
      <c r="N43" s="145"/>
      <c r="O43" s="145"/>
      <c r="P43" s="145"/>
      <c r="Q43" s="145"/>
      <c r="R43" s="190"/>
      <c r="S43" s="190"/>
      <c r="T43" s="191"/>
    </row>
    <row r="44" spans="1:21" ht="12.75" customHeight="1">
      <c r="A44" s="189"/>
      <c r="B44" s="192" t="s">
        <v>9</v>
      </c>
      <c r="C44" s="192"/>
      <c r="D44" s="192"/>
      <c r="E44" s="192"/>
      <c r="F44" s="144"/>
      <c r="G44" s="145"/>
      <c r="H44" s="145"/>
      <c r="I44" s="145"/>
      <c r="J44" s="145"/>
      <c r="K44" s="145"/>
      <c r="L44" s="145"/>
      <c r="M44" s="145"/>
      <c r="N44" s="145"/>
      <c r="O44" s="145"/>
      <c r="P44" s="145"/>
      <c r="Q44" s="145"/>
      <c r="R44" s="190"/>
      <c r="S44" s="190"/>
      <c r="T44" s="191"/>
    </row>
    <row r="45" spans="1:21" ht="12.75" customHeight="1">
      <c r="A45" s="189"/>
      <c r="B45" s="192"/>
      <c r="C45" s="192"/>
      <c r="D45" s="192"/>
      <c r="E45" s="192"/>
      <c r="F45" s="144"/>
      <c r="G45" s="145"/>
      <c r="H45" s="145"/>
      <c r="I45" s="145"/>
      <c r="J45" s="145"/>
      <c r="K45" s="145"/>
      <c r="L45" s="145"/>
      <c r="M45" s="145"/>
      <c r="N45" s="145"/>
      <c r="O45" s="145"/>
      <c r="P45" s="145"/>
      <c r="Q45" s="145"/>
      <c r="R45" s="190"/>
      <c r="S45" s="190"/>
      <c r="T45" s="191"/>
    </row>
    <row r="46" spans="1:21" ht="12.75" customHeight="1">
      <c r="A46" s="189"/>
      <c r="B46" s="192" t="s">
        <v>8</v>
      </c>
      <c r="C46" s="192"/>
      <c r="D46" s="192"/>
      <c r="E46" s="192"/>
      <c r="F46" s="144"/>
      <c r="G46" s="145"/>
      <c r="H46" s="145"/>
      <c r="I46" s="145"/>
      <c r="J46" s="145"/>
      <c r="K46" s="145"/>
      <c r="L46" s="145"/>
      <c r="M46" s="145"/>
      <c r="N46" s="145"/>
      <c r="O46" s="145"/>
      <c r="P46" s="145"/>
      <c r="Q46" s="145"/>
      <c r="R46" s="190"/>
      <c r="S46" s="190"/>
      <c r="T46" s="191"/>
    </row>
    <row r="47" spans="1:21" ht="12.75" customHeight="1">
      <c r="A47" s="189"/>
      <c r="B47" s="192" t="s">
        <v>7</v>
      </c>
      <c r="C47" s="192"/>
      <c r="D47" s="192"/>
      <c r="E47" s="192"/>
      <c r="F47" s="151" t="s">
        <v>6</v>
      </c>
      <c r="G47" s="135"/>
      <c r="H47" s="135"/>
      <c r="I47" s="136"/>
      <c r="J47" s="151" t="s">
        <v>5</v>
      </c>
      <c r="K47" s="135"/>
      <c r="L47" s="135"/>
      <c r="M47" s="136"/>
      <c r="N47" s="144"/>
      <c r="O47" s="183"/>
      <c r="P47" s="183"/>
      <c r="Q47" s="183"/>
      <c r="R47" s="146"/>
      <c r="S47" s="146"/>
      <c r="T47" s="147"/>
    </row>
    <row r="48" spans="1:21" ht="12.75" customHeight="1">
      <c r="A48" s="189"/>
      <c r="B48" s="222"/>
      <c r="C48" s="222"/>
      <c r="D48" s="222"/>
      <c r="E48" s="222"/>
      <c r="F48" s="144" t="s">
        <v>4</v>
      </c>
      <c r="G48" s="145"/>
      <c r="H48" s="145"/>
      <c r="I48" s="125"/>
      <c r="J48" s="223" t="s">
        <v>3</v>
      </c>
      <c r="K48" s="224"/>
      <c r="L48" s="49"/>
      <c r="M48" s="50"/>
      <c r="N48" s="51" t="s">
        <v>2</v>
      </c>
      <c r="O48" s="150"/>
      <c r="P48" s="128"/>
      <c r="Q48" s="128"/>
      <c r="R48" s="129"/>
      <c r="S48" s="129"/>
      <c r="T48" s="35"/>
    </row>
    <row r="49" spans="1:20" ht="12.75" customHeight="1">
      <c r="A49" s="189"/>
      <c r="B49" s="222"/>
      <c r="C49" s="222"/>
      <c r="D49" s="222"/>
      <c r="E49" s="222"/>
      <c r="F49" s="144" t="s">
        <v>1</v>
      </c>
      <c r="G49" s="145"/>
      <c r="H49" s="145"/>
      <c r="I49" s="125"/>
      <c r="J49" s="144"/>
      <c r="K49" s="183"/>
      <c r="L49" s="183"/>
      <c r="M49" s="183"/>
      <c r="N49" s="183"/>
      <c r="O49" s="183"/>
      <c r="P49" s="183"/>
      <c r="Q49" s="183"/>
      <c r="R49" s="146"/>
      <c r="S49" s="146"/>
      <c r="T49" s="147"/>
    </row>
    <row r="50" spans="1:20" ht="12.75" customHeight="1">
      <c r="A50" s="225" t="s">
        <v>38</v>
      </c>
      <c r="B50" s="183"/>
      <c r="C50" s="183"/>
      <c r="D50" s="183"/>
      <c r="E50" s="226"/>
      <c r="F50" s="144" t="s">
        <v>37</v>
      </c>
      <c r="G50" s="125"/>
      <c r="H50" s="52"/>
      <c r="I50" s="52"/>
      <c r="J50" s="53"/>
      <c r="K50" s="54"/>
      <c r="L50" s="227" t="s">
        <v>36</v>
      </c>
      <c r="M50" s="227"/>
      <c r="N50" s="227"/>
      <c r="O50" s="55"/>
      <c r="P50" s="56"/>
      <c r="Q50" s="56"/>
      <c r="R50" s="56"/>
      <c r="S50" s="56"/>
      <c r="T50" s="57"/>
    </row>
    <row r="51" spans="1:20" ht="26.25" customHeight="1">
      <c r="A51" s="228" t="s">
        <v>61</v>
      </c>
      <c r="B51" s="190"/>
      <c r="C51" s="190"/>
      <c r="D51" s="190"/>
      <c r="E51" s="229"/>
      <c r="F51" s="144"/>
      <c r="G51" s="145"/>
      <c r="H51" s="145"/>
      <c r="I51" s="145"/>
      <c r="J51" s="145"/>
      <c r="K51" s="145"/>
      <c r="L51" s="145"/>
      <c r="M51" s="145"/>
      <c r="N51" s="145"/>
      <c r="O51" s="145"/>
      <c r="P51" s="145"/>
      <c r="Q51" s="145"/>
      <c r="R51" s="190"/>
      <c r="S51" s="190"/>
      <c r="T51" s="191"/>
    </row>
    <row r="52" spans="1:20" ht="39" customHeight="1" thickBot="1">
      <c r="A52" s="230" t="s">
        <v>62</v>
      </c>
      <c r="B52" s="231"/>
      <c r="C52" s="231"/>
      <c r="D52" s="231"/>
      <c r="E52" s="231"/>
      <c r="F52" s="210" t="s">
        <v>85</v>
      </c>
      <c r="G52" s="211"/>
      <c r="H52" s="211"/>
      <c r="I52" s="211"/>
      <c r="J52" s="211"/>
      <c r="K52" s="211"/>
      <c r="L52" s="211"/>
      <c r="M52" s="211"/>
      <c r="N52" s="211"/>
      <c r="O52" s="211"/>
      <c r="P52" s="211"/>
      <c r="Q52" s="211"/>
      <c r="R52" s="212"/>
      <c r="S52" s="212"/>
      <c r="T52" s="213"/>
    </row>
    <row r="53" spans="1:20" ht="12.75" customHeight="1">
      <c r="A53" s="29" t="s">
        <v>0</v>
      </c>
    </row>
    <row r="54" spans="1:20" ht="12.75" customHeight="1">
      <c r="A54" s="214" t="s">
        <v>86</v>
      </c>
      <c r="B54" s="215"/>
      <c r="C54" s="215"/>
      <c r="D54" s="215"/>
      <c r="E54" s="215"/>
      <c r="F54" s="215"/>
      <c r="G54" s="215"/>
      <c r="H54" s="215"/>
      <c r="I54" s="215"/>
      <c r="J54" s="215"/>
      <c r="K54" s="215"/>
      <c r="L54" s="215"/>
      <c r="M54" s="215"/>
      <c r="N54" s="215"/>
      <c r="O54" s="215"/>
      <c r="P54" s="215"/>
      <c r="Q54" s="215"/>
      <c r="R54" s="215"/>
      <c r="S54" s="215"/>
      <c r="T54" s="215"/>
    </row>
    <row r="55" spans="1:20" ht="12.75" customHeight="1">
      <c r="A55" s="214" t="s">
        <v>63</v>
      </c>
      <c r="B55" s="215"/>
      <c r="C55" s="215"/>
      <c r="D55" s="215"/>
      <c r="E55" s="215"/>
      <c r="F55" s="215"/>
      <c r="G55" s="215"/>
      <c r="H55" s="215"/>
      <c r="I55" s="215"/>
      <c r="J55" s="215"/>
      <c r="K55" s="215"/>
      <c r="L55" s="215"/>
      <c r="M55" s="215"/>
      <c r="N55" s="215"/>
      <c r="O55" s="215"/>
      <c r="P55" s="215"/>
      <c r="Q55" s="215"/>
      <c r="R55" s="215"/>
      <c r="S55" s="215"/>
      <c r="T55" s="215"/>
    </row>
    <row r="56" spans="1:20" ht="12.75" customHeight="1">
      <c r="A56" s="214" t="s">
        <v>87</v>
      </c>
      <c r="B56" s="215"/>
      <c r="C56" s="215"/>
      <c r="D56" s="215"/>
      <c r="E56" s="215"/>
      <c r="F56" s="215"/>
      <c r="G56" s="215"/>
      <c r="H56" s="215"/>
      <c r="I56" s="215"/>
      <c r="J56" s="215"/>
      <c r="K56" s="215"/>
      <c r="L56" s="215"/>
      <c r="M56" s="215"/>
      <c r="N56" s="215"/>
      <c r="O56" s="215"/>
      <c r="P56" s="215"/>
      <c r="Q56" s="215"/>
      <c r="R56" s="215"/>
      <c r="S56" s="215"/>
      <c r="T56" s="215"/>
    </row>
    <row r="57" spans="1:20" s="30" customFormat="1" ht="13.5" customHeight="1">
      <c r="A57" s="214" t="s">
        <v>88</v>
      </c>
      <c r="B57" s="214"/>
      <c r="C57" s="214"/>
      <c r="D57" s="214"/>
      <c r="E57" s="214"/>
      <c r="F57" s="214"/>
      <c r="G57" s="214"/>
      <c r="H57" s="214"/>
      <c r="I57" s="214"/>
      <c r="J57" s="214"/>
      <c r="K57" s="214"/>
      <c r="L57" s="214"/>
      <c r="M57" s="214"/>
      <c r="N57" s="214"/>
      <c r="O57" s="214"/>
      <c r="P57" s="214"/>
      <c r="Q57" s="214"/>
    </row>
    <row r="58" spans="1:20" ht="12.75" customHeight="1">
      <c r="A58" s="214" t="s">
        <v>89</v>
      </c>
      <c r="B58" s="215"/>
      <c r="C58" s="215"/>
      <c r="D58" s="215"/>
      <c r="E58" s="215"/>
      <c r="F58" s="215"/>
      <c r="G58" s="215"/>
      <c r="H58" s="215"/>
      <c r="I58" s="215"/>
      <c r="J58" s="215"/>
      <c r="K58" s="215"/>
      <c r="L58" s="215"/>
      <c r="M58" s="215"/>
      <c r="N58" s="215"/>
      <c r="O58" s="215"/>
      <c r="P58" s="215"/>
      <c r="Q58" s="215"/>
      <c r="R58" s="215"/>
      <c r="S58" s="215"/>
      <c r="T58" s="215"/>
    </row>
    <row r="59" spans="1:20" ht="12.75" customHeight="1">
      <c r="A59" s="214" t="s">
        <v>90</v>
      </c>
      <c r="B59" s="215"/>
      <c r="C59" s="215"/>
      <c r="D59" s="215"/>
      <c r="E59" s="215"/>
      <c r="F59" s="215"/>
      <c r="G59" s="215"/>
      <c r="H59" s="215"/>
      <c r="I59" s="215"/>
      <c r="J59" s="215"/>
      <c r="K59" s="215"/>
      <c r="L59" s="215"/>
      <c r="M59" s="215"/>
      <c r="N59" s="215"/>
      <c r="O59" s="215"/>
      <c r="P59" s="215"/>
      <c r="Q59" s="215"/>
      <c r="R59" s="215"/>
      <c r="S59" s="215"/>
      <c r="T59" s="215"/>
    </row>
    <row r="60" spans="1:20" ht="12.75" customHeight="1">
      <c r="A60" s="214" t="s">
        <v>91</v>
      </c>
      <c r="B60" s="215"/>
      <c r="C60" s="215"/>
      <c r="D60" s="215"/>
      <c r="E60" s="215"/>
      <c r="F60" s="215"/>
      <c r="G60" s="215"/>
      <c r="H60" s="215"/>
      <c r="I60" s="215"/>
      <c r="J60" s="215"/>
      <c r="K60" s="215"/>
      <c r="L60" s="215"/>
      <c r="M60" s="215"/>
      <c r="N60" s="215"/>
      <c r="O60" s="215"/>
      <c r="P60" s="215"/>
      <c r="Q60" s="215"/>
      <c r="R60" s="215"/>
      <c r="S60" s="215"/>
      <c r="T60" s="21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1"/>
      <c r="B62" s="221"/>
      <c r="C62" s="221"/>
    </row>
    <row r="63" spans="1:20" ht="12.75" customHeight="1">
      <c r="A63" s="221"/>
      <c r="B63" s="221"/>
      <c r="C63" s="221"/>
    </row>
    <row r="64" spans="1:20" ht="12.75" customHeight="1">
      <c r="A64" s="221"/>
      <c r="B64" s="221"/>
      <c r="C64" s="221"/>
    </row>
    <row r="65" spans="1:3" ht="12.75" customHeight="1">
      <c r="A65" s="221"/>
      <c r="B65" s="221"/>
      <c r="C65" s="221"/>
    </row>
    <row r="66" spans="1:3" ht="12.75" customHeight="1">
      <c r="A66" s="221"/>
      <c r="B66" s="221"/>
      <c r="C66" s="221"/>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zoomScaleNormal="100" zoomScaleSheetLayoutView="100" workbookViewId="0">
      <selection activeCell="P14" sqref="P14"/>
    </sheetView>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60" t="s">
        <v>152</v>
      </c>
      <c r="AL1" s="260"/>
      <c r="AM1" s="260"/>
      <c r="AN1" s="260"/>
    </row>
    <row r="2" spans="1:40" ht="18" customHeight="1">
      <c r="A2" s="62"/>
      <c r="B2" s="63"/>
      <c r="C2" s="63"/>
      <c r="D2" s="63"/>
      <c r="E2" s="63"/>
      <c r="F2" s="63"/>
      <c r="G2" s="63"/>
      <c r="H2" s="63"/>
      <c r="I2" s="63"/>
      <c r="J2" s="63"/>
      <c r="K2" s="63"/>
      <c r="L2" s="63"/>
      <c r="M2" s="261">
        <v>2024</v>
      </c>
      <c r="N2" s="261"/>
      <c r="O2" s="261"/>
      <c r="P2" s="261"/>
      <c r="Q2" s="262" t="s">
        <v>150</v>
      </c>
      <c r="R2" s="262"/>
      <c r="S2" s="261">
        <v>5</v>
      </c>
      <c r="T2" s="261"/>
      <c r="U2" s="262" t="s">
        <v>151</v>
      </c>
      <c r="V2" s="262"/>
      <c r="W2" s="63"/>
      <c r="X2" s="63"/>
      <c r="Y2" s="63"/>
      <c r="Z2" s="62"/>
      <c r="AA2" s="62"/>
      <c r="AC2" s="81"/>
      <c r="AD2" s="63"/>
      <c r="AE2" s="63"/>
      <c r="AF2" s="63"/>
      <c r="AG2" s="63"/>
      <c r="AH2" s="63"/>
      <c r="AI2" s="81" t="s">
        <v>155</v>
      </c>
      <c r="AJ2" s="81"/>
      <c r="AK2" s="263"/>
      <c r="AL2" s="263"/>
      <c r="AM2" s="263"/>
      <c r="AN2" s="26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56"/>
      <c r="AL3" s="256"/>
      <c r="AM3" s="256"/>
      <c r="AN3" s="256"/>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56"/>
      <c r="AL4" s="256"/>
      <c r="AM4" s="256"/>
      <c r="AN4" s="256"/>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160</v>
      </c>
      <c r="AH5" s="274"/>
      <c r="AI5" s="274"/>
      <c r="AJ5" s="274"/>
      <c r="AK5" s="88" t="s">
        <v>156</v>
      </c>
      <c r="AL5" s="90"/>
      <c r="AM5" s="88" t="s">
        <v>157</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153</v>
      </c>
      <c r="B7" s="236" t="s">
        <v>161</v>
      </c>
      <c r="C7" s="247" t="s">
        <v>162</v>
      </c>
      <c r="D7" s="236" t="s">
        <v>163</v>
      </c>
      <c r="E7" s="243" t="s">
        <v>164</v>
      </c>
      <c r="F7" s="258" t="s">
        <v>191</v>
      </c>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9" t="s">
        <v>192</v>
      </c>
      <c r="AL7" s="250" t="s">
        <v>193</v>
      </c>
      <c r="AM7" s="251" t="s">
        <v>194</v>
      </c>
      <c r="AN7" s="251"/>
    </row>
    <row r="8" spans="1:40" ht="15" customHeight="1">
      <c r="A8" s="245"/>
      <c r="B8" s="236"/>
      <c r="C8" s="248"/>
      <c r="D8" s="236"/>
      <c r="E8" s="243"/>
      <c r="F8" s="236" t="s">
        <v>104</v>
      </c>
      <c r="G8" s="236"/>
      <c r="H8" s="236"/>
      <c r="I8" s="236"/>
      <c r="J8" s="236"/>
      <c r="K8" s="236"/>
      <c r="L8" s="236"/>
      <c r="M8" s="236" t="s">
        <v>105</v>
      </c>
      <c r="N8" s="236"/>
      <c r="O8" s="236"/>
      <c r="P8" s="236"/>
      <c r="Q8" s="236"/>
      <c r="R8" s="236"/>
      <c r="S8" s="236"/>
      <c r="T8" s="236" t="s">
        <v>106</v>
      </c>
      <c r="U8" s="236"/>
      <c r="V8" s="236"/>
      <c r="W8" s="236"/>
      <c r="X8" s="236"/>
      <c r="Y8" s="236"/>
      <c r="Z8" s="236"/>
      <c r="AA8" s="236" t="s">
        <v>107</v>
      </c>
      <c r="AB8" s="236"/>
      <c r="AC8" s="236"/>
      <c r="AD8" s="236"/>
      <c r="AE8" s="236"/>
      <c r="AF8" s="236"/>
      <c r="AG8" s="236"/>
      <c r="AH8" s="236" t="s">
        <v>110</v>
      </c>
      <c r="AI8" s="236"/>
      <c r="AJ8" s="236"/>
      <c r="AK8" s="259"/>
      <c r="AL8" s="250"/>
      <c r="AM8" s="251"/>
      <c r="AN8" s="251"/>
    </row>
    <row r="9" spans="1:40" ht="15" customHeight="1">
      <c r="A9" s="245"/>
      <c r="B9" s="236"/>
      <c r="C9" s="248"/>
      <c r="D9" s="236"/>
      <c r="E9" s="243"/>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50"/>
      <c r="AM9" s="251"/>
      <c r="AN9" s="251"/>
    </row>
    <row r="10" spans="1:40" ht="15" customHeight="1">
      <c r="A10" s="245"/>
      <c r="B10" s="236"/>
      <c r="C10" s="249"/>
      <c r="D10" s="236"/>
      <c r="E10" s="243"/>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50"/>
      <c r="AM10" s="251"/>
      <c r="AN10" s="251"/>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0"/>
      <c r="AN11" s="240"/>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0"/>
      <c r="AN12" s="240"/>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0"/>
      <c r="AN13" s="240"/>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0"/>
      <c r="AN14" s="240"/>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0"/>
      <c r="AN15" s="240"/>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0"/>
      <c r="AN16" s="240"/>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0"/>
      <c r="AN17" s="240"/>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0"/>
      <c r="AN18" s="240"/>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0"/>
      <c r="AN19" s="240"/>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0"/>
      <c r="AN20" s="240"/>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0"/>
      <c r="AN21" s="240"/>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0"/>
      <c r="AN22" s="240"/>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0"/>
      <c r="AN23" s="240"/>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0"/>
      <c r="AN24" s="240"/>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0"/>
      <c r="AN25" s="240"/>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0"/>
      <c r="AN26" s="240"/>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0"/>
      <c r="AN27" s="240"/>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0"/>
      <c r="AN28" s="240"/>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0"/>
      <c r="AN29" s="240"/>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0"/>
      <c r="AN30" s="240"/>
    </row>
    <row r="31" spans="1:40" ht="18" customHeight="1">
      <c r="A31" s="243" t="s">
        <v>94</v>
      </c>
      <c r="B31" s="244"/>
      <c r="C31" s="244"/>
      <c r="D31" s="244"/>
      <c r="E31" s="244"/>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5"/>
      <c r="AN31" s="245"/>
    </row>
    <row r="32" spans="1:40" ht="18" customHeight="1">
      <c r="A32" s="244" t="s">
        <v>96</v>
      </c>
      <c r="B32" s="244"/>
      <c r="C32" s="244"/>
      <c r="D32" s="244"/>
      <c r="E32" s="24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165</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166</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202</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167</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168</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169</v>
      </c>
      <c r="B39" s="94"/>
      <c r="C39" s="60"/>
      <c r="D39" s="60"/>
      <c r="E39" s="60"/>
      <c r="F39" s="60"/>
      <c r="G39" s="60"/>
    </row>
    <row r="40" spans="1:39" ht="15" customHeight="1">
      <c r="A40" s="60" t="s">
        <v>170</v>
      </c>
      <c r="B40" s="94"/>
      <c r="C40" s="60"/>
      <c r="D40" s="60"/>
      <c r="E40" s="60"/>
      <c r="F40" s="60"/>
      <c r="G40" s="60"/>
    </row>
    <row r="41" spans="1:39" ht="15" customHeight="1">
      <c r="A41" s="60"/>
      <c r="B41" s="75" t="s">
        <v>171</v>
      </c>
      <c r="C41" s="236" t="s">
        <v>172</v>
      </c>
      <c r="D41" s="236"/>
      <c r="E41" s="236"/>
      <c r="F41" s="60"/>
      <c r="G41" s="60"/>
    </row>
    <row r="42" spans="1:39" ht="15" customHeight="1">
      <c r="A42" s="60"/>
      <c r="B42" s="97" t="s">
        <v>185</v>
      </c>
      <c r="C42" s="232" t="s">
        <v>173</v>
      </c>
      <c r="D42" s="232"/>
      <c r="E42" s="232"/>
      <c r="F42" s="60"/>
      <c r="G42" s="60"/>
    </row>
    <row r="43" spans="1:39" ht="15" customHeight="1">
      <c r="A43" s="60"/>
      <c r="B43" s="97" t="s">
        <v>186</v>
      </c>
      <c r="C43" s="232" t="s">
        <v>174</v>
      </c>
      <c r="D43" s="232"/>
      <c r="E43" s="232"/>
      <c r="F43" s="60"/>
      <c r="G43" s="60"/>
    </row>
    <row r="44" spans="1:39" ht="15" customHeight="1">
      <c r="A44" s="60"/>
      <c r="B44" s="97" t="s">
        <v>187</v>
      </c>
      <c r="C44" s="232" t="s">
        <v>175</v>
      </c>
      <c r="D44" s="232"/>
      <c r="E44" s="232"/>
      <c r="F44" s="60"/>
      <c r="G44" s="60"/>
    </row>
    <row r="45" spans="1:39" ht="15" customHeight="1">
      <c r="A45" s="60"/>
      <c r="B45" s="97" t="s">
        <v>188</v>
      </c>
      <c r="C45" s="232" t="s">
        <v>176</v>
      </c>
      <c r="D45" s="232"/>
      <c r="E45" s="232"/>
      <c r="F45" s="60"/>
      <c r="G45" s="60"/>
    </row>
    <row r="46" spans="1:39" ht="15" customHeight="1">
      <c r="A46" s="60"/>
      <c r="B46" s="60" t="s">
        <v>177</v>
      </c>
      <c r="C46" s="60"/>
      <c r="D46" s="60"/>
      <c r="E46" s="60"/>
      <c r="F46" s="60"/>
      <c r="G46" s="60"/>
    </row>
    <row r="47" spans="1:39" ht="15" customHeight="1">
      <c r="A47" s="60"/>
      <c r="B47" s="60" t="s">
        <v>189</v>
      </c>
      <c r="C47" s="60"/>
      <c r="D47" s="60"/>
      <c r="E47" s="60"/>
      <c r="F47" s="60"/>
      <c r="G47" s="60"/>
    </row>
    <row r="48" spans="1:39" ht="15" customHeight="1">
      <c r="A48" s="60"/>
      <c r="B48" s="60" t="s">
        <v>178</v>
      </c>
      <c r="C48" s="60"/>
      <c r="D48" s="60"/>
      <c r="E48" s="60"/>
      <c r="F48" s="60"/>
      <c r="G48" s="60"/>
    </row>
    <row r="49" spans="1:7" ht="15" customHeight="1">
      <c r="A49" s="60" t="s">
        <v>179</v>
      </c>
      <c r="B49" s="94"/>
      <c r="C49" s="60"/>
      <c r="D49" s="60"/>
      <c r="E49" s="60"/>
      <c r="F49" s="60"/>
      <c r="G49" s="60"/>
    </row>
    <row r="50" spans="1:7" ht="15" customHeight="1">
      <c r="A50" s="60" t="s">
        <v>180</v>
      </c>
      <c r="B50" s="94"/>
      <c r="C50" s="60"/>
      <c r="D50" s="60"/>
      <c r="E50" s="60"/>
      <c r="F50" s="60"/>
      <c r="G50" s="60"/>
    </row>
    <row r="51" spans="1:7" ht="15" customHeight="1">
      <c r="A51" s="60" t="s">
        <v>190</v>
      </c>
      <c r="B51" s="94"/>
      <c r="C51" s="60"/>
      <c r="D51" s="60"/>
      <c r="E51" s="60"/>
      <c r="F51" s="60"/>
      <c r="G51" s="60"/>
    </row>
    <row r="52" spans="1:7" ht="15" customHeight="1">
      <c r="A52" s="60" t="s">
        <v>181</v>
      </c>
      <c r="B52" s="94"/>
      <c r="C52" s="60"/>
      <c r="D52" s="60"/>
      <c r="E52" s="60"/>
      <c r="F52" s="60"/>
      <c r="G52" s="60"/>
    </row>
    <row r="53" spans="1:7" ht="15" customHeight="1">
      <c r="A53" s="60" t="s">
        <v>242</v>
      </c>
      <c r="B53" s="94"/>
      <c r="C53" s="60"/>
      <c r="D53" s="60"/>
      <c r="E53" s="60"/>
      <c r="F53" s="60"/>
      <c r="G53" s="60"/>
    </row>
    <row r="54" spans="1:7" ht="15" customHeight="1">
      <c r="A54" s="60" t="s">
        <v>243</v>
      </c>
      <c r="B54" s="94"/>
      <c r="C54" s="60"/>
      <c r="D54" s="60"/>
      <c r="E54" s="60"/>
      <c r="F54" s="60"/>
      <c r="G54" s="60"/>
    </row>
    <row r="55" spans="1:7" ht="15" customHeight="1">
      <c r="A55" s="60"/>
      <c r="B55" s="60" t="s">
        <v>244</v>
      </c>
      <c r="C55" s="60"/>
      <c r="D55" s="60"/>
      <c r="E55" s="60"/>
      <c r="F55" s="60"/>
      <c r="G55" s="60"/>
    </row>
    <row r="56" spans="1:7" ht="15" customHeight="1">
      <c r="A56" s="60"/>
      <c r="B56" s="60" t="s">
        <v>245</v>
      </c>
      <c r="C56" s="60"/>
      <c r="D56" s="60"/>
      <c r="E56" s="60"/>
      <c r="F56" s="60"/>
      <c r="G56" s="60"/>
    </row>
    <row r="57" spans="1:7" ht="15" customHeight="1">
      <c r="A57" s="60" t="s">
        <v>246</v>
      </c>
      <c r="B57" s="94"/>
      <c r="C57" s="60"/>
      <c r="D57" s="60"/>
      <c r="E57" s="60"/>
      <c r="F57" s="60"/>
      <c r="G57" s="60"/>
    </row>
    <row r="58" spans="1:7" ht="15" customHeight="1">
      <c r="A58" s="60" t="s">
        <v>182</v>
      </c>
      <c r="B58" s="94"/>
      <c r="C58" s="60"/>
      <c r="D58" s="60"/>
      <c r="E58" s="60"/>
      <c r="F58" s="60"/>
      <c r="G58" s="60"/>
    </row>
    <row r="59" spans="1:7" ht="15" customHeight="1">
      <c r="A59" s="60" t="s">
        <v>247</v>
      </c>
      <c r="B59" s="94"/>
      <c r="C59" s="60"/>
      <c r="D59" s="60"/>
      <c r="E59" s="60"/>
      <c r="F59" s="60"/>
      <c r="G59" s="60"/>
    </row>
    <row r="60" spans="1:7" ht="15" customHeight="1">
      <c r="A60" s="60" t="s">
        <v>248</v>
      </c>
      <c r="B60" s="94"/>
      <c r="C60" s="60"/>
      <c r="D60" s="60"/>
      <c r="E60" s="60"/>
      <c r="F60" s="60"/>
      <c r="G60" s="60"/>
    </row>
    <row r="61" spans="1:7" ht="15" customHeight="1">
      <c r="A61" s="60" t="s">
        <v>183</v>
      </c>
      <c r="B61" s="94"/>
      <c r="C61" s="60"/>
      <c r="D61" s="60"/>
      <c r="E61" s="60"/>
      <c r="F61" s="60"/>
      <c r="G61" s="60"/>
    </row>
    <row r="62" spans="1:7" ht="15" customHeight="1">
      <c r="A62" s="60" t="s">
        <v>184</v>
      </c>
      <c r="B62" s="94"/>
      <c r="C62" s="60"/>
      <c r="D62" s="60"/>
      <c r="E62" s="60"/>
      <c r="F62" s="60"/>
      <c r="G62" s="60"/>
    </row>
    <row r="63" spans="1:7" ht="15" customHeight="1">
      <c r="A63" s="60" t="s">
        <v>249</v>
      </c>
      <c r="B63" s="94"/>
      <c r="C63" s="60"/>
      <c r="D63" s="60"/>
      <c r="E63" s="60"/>
      <c r="F63" s="60"/>
      <c r="G63" s="60"/>
    </row>
    <row r="64" spans="1:7" ht="15" customHeight="1">
      <c r="A64" s="60" t="s">
        <v>250</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B1:AP77"/>
  <sheetViews>
    <sheetView showGridLines="0" view="pageBreakPreview" topLeftCell="A26" zoomScaleNormal="100" zoomScaleSheetLayoutView="100" workbookViewId="0">
      <selection activeCell="J40" sqref="J40:O40"/>
    </sheetView>
  </sheetViews>
  <sheetFormatPr defaultColWidth="8.25" defaultRowHeight="21" customHeight="1"/>
  <cols>
    <col min="1" max="1" width="1.375" style="59" customWidth="1"/>
    <col min="2" max="2" width="2.625" style="59" customWidth="1"/>
    <col min="3" max="3" width="15.25" style="61" customWidth="1"/>
    <col min="4" max="4" width="6.625" style="59" customWidth="1"/>
    <col min="5" max="6" width="7.625" style="59" customWidth="1"/>
    <col min="7" max="37" width="2.625" style="59" customWidth="1"/>
    <col min="38" max="38" width="6.625" style="59" customWidth="1"/>
    <col min="39" max="40" width="7.625" style="59" customWidth="1"/>
    <col min="41" max="41" width="5.625" style="59" customWidth="1"/>
    <col min="42" max="16384" width="8.25" style="59"/>
  </cols>
  <sheetData>
    <row r="1" spans="2:42" ht="21" customHeight="1">
      <c r="B1" s="112"/>
    </row>
    <row r="2" spans="2:42" ht="20.100000000000001" customHeight="1">
      <c r="B2" s="95" t="s">
        <v>97</v>
      </c>
      <c r="D2" s="80"/>
      <c r="E2" s="80"/>
      <c r="F2" s="80"/>
      <c r="G2" s="80"/>
      <c r="H2" s="80"/>
      <c r="I2" s="80"/>
      <c r="J2" s="80"/>
      <c r="K2" s="80"/>
      <c r="L2" s="80"/>
      <c r="M2" s="80"/>
      <c r="N2" s="80"/>
      <c r="O2" s="80"/>
      <c r="P2" s="80"/>
      <c r="Q2" s="80"/>
      <c r="R2" s="80"/>
      <c r="S2" s="80"/>
      <c r="T2" s="80"/>
      <c r="U2" s="80"/>
      <c r="V2" s="80"/>
      <c r="W2" s="80"/>
      <c r="X2" s="80"/>
      <c r="Y2" s="68"/>
      <c r="Z2" s="68"/>
      <c r="AA2" s="62"/>
      <c r="AB2" s="62"/>
      <c r="AC2" s="62"/>
      <c r="AD2" s="62"/>
      <c r="AE2" s="87"/>
      <c r="AF2" s="87"/>
      <c r="AG2" s="87"/>
      <c r="AH2" s="87"/>
      <c r="AI2" s="87"/>
      <c r="AJ2" s="81" t="s">
        <v>154</v>
      </c>
      <c r="AK2" s="81"/>
      <c r="AL2" s="260" t="s">
        <v>199</v>
      </c>
      <c r="AM2" s="260"/>
      <c r="AN2" s="260"/>
      <c r="AO2" s="260"/>
    </row>
    <row r="3" spans="2:42" ht="18" customHeight="1">
      <c r="B3" s="62"/>
      <c r="C3" s="63"/>
      <c r="D3" s="63"/>
      <c r="E3" s="63"/>
      <c r="F3" s="63"/>
      <c r="G3" s="63"/>
      <c r="H3" s="63"/>
      <c r="I3" s="63"/>
      <c r="J3" s="63"/>
      <c r="K3" s="63"/>
      <c r="L3" s="63"/>
      <c r="M3" s="63"/>
      <c r="N3" s="261">
        <v>2026</v>
      </c>
      <c r="O3" s="261"/>
      <c r="P3" s="261"/>
      <c r="Q3" s="261"/>
      <c r="R3" s="262" t="s">
        <v>150</v>
      </c>
      <c r="S3" s="262"/>
      <c r="T3" s="261">
        <v>1</v>
      </c>
      <c r="U3" s="261"/>
      <c r="V3" s="262" t="s">
        <v>151</v>
      </c>
      <c r="W3" s="262"/>
      <c r="X3" s="63"/>
      <c r="Y3" s="63"/>
      <c r="Z3" s="63"/>
      <c r="AA3" s="62"/>
      <c r="AB3" s="62"/>
      <c r="AD3" s="81"/>
      <c r="AE3" s="63"/>
      <c r="AF3" s="63"/>
      <c r="AG3" s="63"/>
      <c r="AH3" s="63"/>
      <c r="AI3" s="63"/>
      <c r="AJ3" s="81" t="s">
        <v>155</v>
      </c>
      <c r="AK3" s="81"/>
      <c r="AL3" s="263"/>
      <c r="AM3" s="263"/>
      <c r="AN3" s="263"/>
      <c r="AO3" s="263"/>
    </row>
    <row r="4" spans="2:42" ht="18" customHeight="1">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158</v>
      </c>
      <c r="AK4" s="81"/>
      <c r="AL4" s="256"/>
      <c r="AM4" s="256"/>
      <c r="AN4" s="256"/>
      <c r="AO4" s="256"/>
    </row>
    <row r="5" spans="2:42" ht="18" customHeight="1">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88"/>
      <c r="AH5" s="88"/>
      <c r="AI5" s="88"/>
      <c r="AJ5" s="89" t="s">
        <v>159</v>
      </c>
      <c r="AK5" s="81"/>
      <c r="AL5" s="256"/>
      <c r="AM5" s="256"/>
      <c r="AN5" s="256"/>
      <c r="AO5" s="256"/>
    </row>
    <row r="6" spans="2:42" ht="18" customHeight="1">
      <c r="B6" s="85"/>
      <c r="C6" s="85"/>
      <c r="D6" s="85"/>
      <c r="E6" s="85"/>
      <c r="F6" s="85"/>
      <c r="G6" s="85"/>
      <c r="H6" s="85"/>
      <c r="I6" s="85"/>
      <c r="J6" s="85"/>
      <c r="K6" s="85"/>
      <c r="L6" s="85"/>
      <c r="M6" s="85"/>
      <c r="N6" s="85"/>
      <c r="O6" s="85"/>
      <c r="P6" s="85"/>
      <c r="Q6" s="85"/>
      <c r="R6" s="85"/>
      <c r="S6" s="85"/>
      <c r="T6" s="85"/>
      <c r="U6" s="85"/>
      <c r="V6" s="85"/>
      <c r="W6" s="85"/>
      <c r="X6" s="85"/>
      <c r="Z6" s="88"/>
      <c r="AA6" s="88"/>
      <c r="AB6" s="88"/>
      <c r="AC6" s="62"/>
      <c r="AD6" s="88"/>
      <c r="AE6" s="88"/>
      <c r="AF6" s="108"/>
      <c r="AG6" s="108"/>
      <c r="AH6" s="108"/>
      <c r="AI6" s="108"/>
      <c r="AJ6" s="109" t="s">
        <v>236</v>
      </c>
      <c r="AK6" s="81"/>
      <c r="AL6" s="256"/>
      <c r="AM6" s="256"/>
      <c r="AN6" s="256"/>
      <c r="AO6" s="256"/>
    </row>
    <row r="7" spans="2:42" ht="18" customHeight="1">
      <c r="B7" s="85"/>
      <c r="C7" s="85"/>
      <c r="D7" s="85"/>
      <c r="E7" s="85"/>
      <c r="F7" s="85"/>
      <c r="G7" s="85"/>
      <c r="H7" s="85"/>
      <c r="I7" s="85"/>
      <c r="J7" s="85"/>
      <c r="K7" s="85"/>
      <c r="L7" s="85"/>
      <c r="M7" s="85"/>
      <c r="N7" s="85"/>
      <c r="O7" s="85"/>
      <c r="P7" s="85"/>
      <c r="Q7" s="85"/>
      <c r="R7" s="85"/>
      <c r="S7" s="85"/>
      <c r="T7" s="85"/>
      <c r="V7" s="85"/>
      <c r="W7" s="85"/>
      <c r="X7" s="85"/>
      <c r="Z7" s="88"/>
      <c r="AA7" s="88"/>
      <c r="AB7" s="88"/>
      <c r="AC7" s="62"/>
      <c r="AD7" s="88"/>
      <c r="AE7" s="88"/>
      <c r="AF7" s="88"/>
      <c r="AG7" s="88"/>
      <c r="AH7" s="89" t="s">
        <v>160</v>
      </c>
      <c r="AI7" s="257"/>
      <c r="AJ7" s="257"/>
      <c r="AK7" s="257"/>
      <c r="AL7" s="88" t="s">
        <v>156</v>
      </c>
      <c r="AM7" s="107"/>
      <c r="AN7" s="88" t="s">
        <v>157</v>
      </c>
      <c r="AO7" s="62"/>
    </row>
    <row r="8" spans="2:42" ht="9.9499999999999993" customHeight="1">
      <c r="B8" s="62"/>
      <c r="C8" s="67"/>
      <c r="D8" s="67"/>
      <c r="E8" s="67"/>
      <c r="F8" s="67"/>
      <c r="G8" s="67"/>
      <c r="H8" s="67"/>
      <c r="I8" s="67"/>
      <c r="J8" s="67"/>
      <c r="K8" s="67"/>
      <c r="L8" s="67"/>
      <c r="M8" s="67"/>
      <c r="N8" s="67"/>
      <c r="O8" s="67"/>
      <c r="P8" s="67"/>
      <c r="Q8" s="67"/>
      <c r="R8" s="67"/>
      <c r="S8" s="67"/>
      <c r="T8" s="67"/>
      <c r="U8" s="67"/>
      <c r="V8" s="67"/>
      <c r="W8" s="67"/>
      <c r="X8" s="67"/>
      <c r="Y8" s="63"/>
      <c r="Z8" s="63"/>
      <c r="AA8" s="63"/>
      <c r="AB8" s="63"/>
      <c r="AC8" s="63"/>
      <c r="AD8" s="63"/>
      <c r="AE8" s="63"/>
      <c r="AF8" s="63"/>
      <c r="AG8" s="63"/>
      <c r="AH8" s="63"/>
      <c r="AI8" s="63"/>
      <c r="AJ8" s="63"/>
      <c r="AK8" s="63"/>
      <c r="AL8" s="63"/>
      <c r="AM8" s="63"/>
      <c r="AN8" s="62"/>
      <c r="AO8" s="62"/>
    </row>
    <row r="9" spans="2:42" ht="15" customHeight="1">
      <c r="B9" s="245" t="s">
        <v>153</v>
      </c>
      <c r="C9" s="252" t="s">
        <v>161</v>
      </c>
      <c r="D9" s="247" t="s">
        <v>162</v>
      </c>
      <c r="E9" s="236" t="s">
        <v>163</v>
      </c>
      <c r="F9" s="243" t="s">
        <v>164</v>
      </c>
      <c r="G9" s="258" t="s">
        <v>191</v>
      </c>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9" t="s">
        <v>192</v>
      </c>
      <c r="AM9" s="250" t="s">
        <v>193</v>
      </c>
      <c r="AN9" s="251" t="s">
        <v>194</v>
      </c>
      <c r="AO9" s="251"/>
    </row>
    <row r="10" spans="2:42" ht="15" customHeight="1">
      <c r="B10" s="245"/>
      <c r="C10" s="253"/>
      <c r="D10" s="248"/>
      <c r="E10" s="236"/>
      <c r="F10" s="243"/>
      <c r="G10" s="236" t="s">
        <v>104</v>
      </c>
      <c r="H10" s="236"/>
      <c r="I10" s="236"/>
      <c r="J10" s="236"/>
      <c r="K10" s="236"/>
      <c r="L10" s="236"/>
      <c r="M10" s="236"/>
      <c r="N10" s="236" t="s">
        <v>105</v>
      </c>
      <c r="O10" s="236"/>
      <c r="P10" s="236"/>
      <c r="Q10" s="236"/>
      <c r="R10" s="236"/>
      <c r="S10" s="236"/>
      <c r="T10" s="236"/>
      <c r="U10" s="236" t="s">
        <v>106</v>
      </c>
      <c r="V10" s="236"/>
      <c r="W10" s="236"/>
      <c r="X10" s="236"/>
      <c r="Y10" s="236"/>
      <c r="Z10" s="236"/>
      <c r="AA10" s="236"/>
      <c r="AB10" s="236" t="s">
        <v>107</v>
      </c>
      <c r="AC10" s="236"/>
      <c r="AD10" s="236"/>
      <c r="AE10" s="236"/>
      <c r="AF10" s="236"/>
      <c r="AG10" s="236"/>
      <c r="AH10" s="236"/>
      <c r="AI10" s="236" t="s">
        <v>110</v>
      </c>
      <c r="AJ10" s="236"/>
      <c r="AK10" s="236"/>
      <c r="AL10" s="259"/>
      <c r="AM10" s="250"/>
      <c r="AN10" s="251"/>
      <c r="AO10" s="251"/>
    </row>
    <row r="11" spans="2:42" ht="15" customHeight="1">
      <c r="B11" s="245"/>
      <c r="C11" s="254" t="s">
        <v>241</v>
      </c>
      <c r="D11" s="248"/>
      <c r="E11" s="236"/>
      <c r="F11" s="243"/>
      <c r="G11" s="64">
        <f>DATE($N$3,$T$3,1)</f>
        <v>46023</v>
      </c>
      <c r="H11" s="64">
        <f>DATE($N$3,$T$3,2)</f>
        <v>46024</v>
      </c>
      <c r="I11" s="64">
        <f>DATE($N$3,$T$3,3)</f>
        <v>46025</v>
      </c>
      <c r="J11" s="64">
        <f>DATE($N$3,$T$3,4)</f>
        <v>46026</v>
      </c>
      <c r="K11" s="64">
        <f>DATE($N$3,$T$3,5)</f>
        <v>46027</v>
      </c>
      <c r="L11" s="64">
        <f>DATE($N$3,$T$3,6)</f>
        <v>46028</v>
      </c>
      <c r="M11" s="64">
        <f>DATE($N$3,$T$3,7)</f>
        <v>46029</v>
      </c>
      <c r="N11" s="64">
        <f>DATE($N$3,$T$3,8)</f>
        <v>46030</v>
      </c>
      <c r="O11" s="64">
        <f>DATE($N$3,$T$3,9)</f>
        <v>46031</v>
      </c>
      <c r="P11" s="64">
        <f>DATE($N$3,$T$3,10)</f>
        <v>46032</v>
      </c>
      <c r="Q11" s="64">
        <f>DATE($N$3,$T$3,11)</f>
        <v>46033</v>
      </c>
      <c r="R11" s="64">
        <f>DATE($N$3,$T$3,12)</f>
        <v>46034</v>
      </c>
      <c r="S11" s="64">
        <f>DATE($N$3,$T$3,13)</f>
        <v>46035</v>
      </c>
      <c r="T11" s="64">
        <f>DATE($N$3,$T$3,14)</f>
        <v>46036</v>
      </c>
      <c r="U11" s="64">
        <f>DATE($N$3,$T$3,15)</f>
        <v>46037</v>
      </c>
      <c r="V11" s="64">
        <f>DATE($N$3,$T$3,16)</f>
        <v>46038</v>
      </c>
      <c r="W11" s="64">
        <f>DATE($N$3,$T$3,17)</f>
        <v>46039</v>
      </c>
      <c r="X11" s="64">
        <f>DATE($N$3,$T$3,18)</f>
        <v>46040</v>
      </c>
      <c r="Y11" s="64">
        <f>DATE($N$3,$T$3,19)</f>
        <v>46041</v>
      </c>
      <c r="Z11" s="64">
        <f>DATE($N$3,$T$3,20)</f>
        <v>46042</v>
      </c>
      <c r="AA11" s="64">
        <f>DATE($N$3,$T$3,21)</f>
        <v>46043</v>
      </c>
      <c r="AB11" s="64">
        <f>DATE($N$3,$T$3,22)</f>
        <v>46044</v>
      </c>
      <c r="AC11" s="64">
        <f>DATE($N$3,$T$3,23)</f>
        <v>46045</v>
      </c>
      <c r="AD11" s="64">
        <f>DATE($N$3,$T$3,24)</f>
        <v>46046</v>
      </c>
      <c r="AE11" s="64">
        <f>DATE($N$3,$T$3,25)</f>
        <v>46047</v>
      </c>
      <c r="AF11" s="64">
        <f>DATE($N$3,$T$3,26)</f>
        <v>46048</v>
      </c>
      <c r="AG11" s="64">
        <f>DATE($N$3,$T$3,27)</f>
        <v>46049</v>
      </c>
      <c r="AH11" s="64">
        <f>DATE($N$3,$T$3,28)</f>
        <v>46050</v>
      </c>
      <c r="AI11" s="64">
        <f>IF(DAY(EOMONTH(G11,0))&lt;29,"",DATE($N$3,$T$3,29))</f>
        <v>46051</v>
      </c>
      <c r="AJ11" s="64">
        <f>IF(DAY(EOMONTH(G11,0))&lt;30,"",DATE($N$3,$T$3,30))</f>
        <v>46052</v>
      </c>
      <c r="AK11" s="64">
        <f>IF(DAY(EOMONTH(G11,0))&lt;31,"",DATE($N$3,$T$3,31))</f>
        <v>46053</v>
      </c>
      <c r="AL11" s="259"/>
      <c r="AM11" s="250"/>
      <c r="AN11" s="251"/>
      <c r="AO11" s="251"/>
    </row>
    <row r="12" spans="2:42" ht="15" customHeight="1">
      <c r="B12" s="245"/>
      <c r="C12" s="255"/>
      <c r="D12" s="249"/>
      <c r="E12" s="236"/>
      <c r="F12" s="243"/>
      <c r="G12" s="65">
        <f>DATE($N$3,$T$3,1)</f>
        <v>46023</v>
      </c>
      <c r="H12" s="65">
        <f>DATE($N$3,$T$3,2)</f>
        <v>46024</v>
      </c>
      <c r="I12" s="65">
        <f>DATE($N$3,$T$3,3)</f>
        <v>46025</v>
      </c>
      <c r="J12" s="65">
        <f>DATE($N$3,$T$3,4)</f>
        <v>46026</v>
      </c>
      <c r="K12" s="65">
        <f>DATE($N$3,$T$3,5)</f>
        <v>46027</v>
      </c>
      <c r="L12" s="65">
        <f>DATE($N$3,$T$3,6)</f>
        <v>46028</v>
      </c>
      <c r="M12" s="65">
        <f>DATE($N$3,$T$3,7)</f>
        <v>46029</v>
      </c>
      <c r="N12" s="65">
        <f>DATE($N$3,$T$3,8)</f>
        <v>46030</v>
      </c>
      <c r="O12" s="65">
        <f>DATE($N$3,$T$3,9)</f>
        <v>46031</v>
      </c>
      <c r="P12" s="65">
        <f>DATE($N$3,$T$3,10)</f>
        <v>46032</v>
      </c>
      <c r="Q12" s="65">
        <f>DATE($N$3,$T$3,11)</f>
        <v>46033</v>
      </c>
      <c r="R12" s="65">
        <f>DATE($N$3,$T$3,12)</f>
        <v>46034</v>
      </c>
      <c r="S12" s="65">
        <f>DATE($N$3,$T$3,13)</f>
        <v>46035</v>
      </c>
      <c r="T12" s="65">
        <f>DATE($N$3,$T$3,14)</f>
        <v>46036</v>
      </c>
      <c r="U12" s="65">
        <f>DATE($N$3,$T$3,15)</f>
        <v>46037</v>
      </c>
      <c r="V12" s="65">
        <f>DATE($N$3,$T$3,16)</f>
        <v>46038</v>
      </c>
      <c r="W12" s="65">
        <f>DATE($N$3,$T$3,17)</f>
        <v>46039</v>
      </c>
      <c r="X12" s="65">
        <f>DATE($N$3,$T$3,18)</f>
        <v>46040</v>
      </c>
      <c r="Y12" s="65">
        <f>DATE($N$3,$T$3,19)</f>
        <v>46041</v>
      </c>
      <c r="Z12" s="65">
        <f>DATE($N$3,$T$3,20)</f>
        <v>46042</v>
      </c>
      <c r="AA12" s="65">
        <f>DATE($N$3,$T$3,21)</f>
        <v>46043</v>
      </c>
      <c r="AB12" s="65">
        <f>DATE($N$3,$T$3,22)</f>
        <v>46044</v>
      </c>
      <c r="AC12" s="65">
        <f>DATE($N$3,$T$3,23)</f>
        <v>46045</v>
      </c>
      <c r="AD12" s="65">
        <f>DATE($N$3,$T$3,24)</f>
        <v>46046</v>
      </c>
      <c r="AE12" s="65">
        <f>DATE($N$3,$T$3,25)</f>
        <v>46047</v>
      </c>
      <c r="AF12" s="65">
        <f>DATE($N$3,$T$3,26)</f>
        <v>46048</v>
      </c>
      <c r="AG12" s="65">
        <f>DATE($N$3,$T$3,27)</f>
        <v>46049</v>
      </c>
      <c r="AH12" s="65">
        <f>DATE($N$3,$T$3,28)</f>
        <v>46050</v>
      </c>
      <c r="AI12" s="65">
        <f>IF(DAY(EOMONTH(G12,0))&lt;29,"",DATE($N$3,$T$3,29))</f>
        <v>46051</v>
      </c>
      <c r="AJ12" s="65">
        <f>IF(DAY(EOMONTH(G12,0))&lt;30,"",DATE($N$3,$T$3,30))</f>
        <v>46052</v>
      </c>
      <c r="AK12" s="65">
        <f>IF(DAY(EOMONTH(G12,0))&lt;31,"",DATE($N$3,$T$3,31))</f>
        <v>46053</v>
      </c>
      <c r="AL12" s="259"/>
      <c r="AM12" s="250"/>
      <c r="AN12" s="251"/>
      <c r="AO12" s="251"/>
    </row>
    <row r="13" spans="2:42" ht="18" customHeight="1">
      <c r="B13" s="74">
        <v>1</v>
      </c>
      <c r="C13" s="102" t="s">
        <v>112</v>
      </c>
      <c r="D13" s="83" t="s">
        <v>185</v>
      </c>
      <c r="E13" s="103"/>
      <c r="F13" s="104" t="s">
        <v>185</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+SUM(G13:AK13)</f>
        <v>0</v>
      </c>
      <c r="AM13" s="71">
        <f t="shared" ref="AM13:AM33" si="0">IF($AL$4="４週",AL13/4,AL13/(DAY(EOMONTH($G$11,0))/7))</f>
        <v>0</v>
      </c>
      <c r="AN13" s="240"/>
      <c r="AO13" s="240"/>
      <c r="AP13" s="111" t="str">
        <f>IF(C13="","",IF(ISERROR(MATCH(C13,$D$40:$AN$40,0)),"その他職員",C13))</f>
        <v>管理者</v>
      </c>
    </row>
    <row r="14" spans="2:42" ht="18" customHeight="1">
      <c r="B14" s="74">
        <v>2</v>
      </c>
      <c r="C14" s="102" t="s">
        <v>251</v>
      </c>
      <c r="D14" s="83" t="s">
        <v>186</v>
      </c>
      <c r="E14" s="103"/>
      <c r="F14" s="104" t="s">
        <v>238</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ref="AL14:AL33" si="1">+SUM(G14:AK14)</f>
        <v>0</v>
      </c>
      <c r="AM14" s="71">
        <f t="shared" si="0"/>
        <v>0</v>
      </c>
      <c r="AN14" s="240"/>
      <c r="AO14" s="240"/>
      <c r="AP14" s="111" t="str">
        <f t="shared" ref="AP14:AP32" si="2">IF(C14="","",IF(ISERROR(MATCH(C14,$D$40:$AN$40,0)),"その他職員",C14))</f>
        <v>児童発達支援管理責任者</v>
      </c>
    </row>
    <row r="15" spans="2:42" ht="18" customHeight="1">
      <c r="B15" s="74">
        <v>3</v>
      </c>
      <c r="C15" s="102" t="s">
        <v>137</v>
      </c>
      <c r="D15" s="83" t="s">
        <v>187</v>
      </c>
      <c r="E15" s="103"/>
      <c r="F15" s="104" t="s">
        <v>187</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1"/>
        <v>0</v>
      </c>
      <c r="AM15" s="71">
        <f t="shared" si="0"/>
        <v>0</v>
      </c>
      <c r="AN15" s="240"/>
      <c r="AO15" s="240"/>
      <c r="AP15" s="111" t="str">
        <f t="shared" si="2"/>
        <v>児童指導員</v>
      </c>
    </row>
    <row r="16" spans="2:42" ht="18" customHeight="1">
      <c r="B16" s="74">
        <v>4</v>
      </c>
      <c r="C16" s="102" t="s">
        <v>138</v>
      </c>
      <c r="D16" s="83" t="s">
        <v>188</v>
      </c>
      <c r="E16" s="103"/>
      <c r="F16" s="104" t="s">
        <v>188</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1"/>
        <v>0</v>
      </c>
      <c r="AM16" s="71">
        <f t="shared" si="0"/>
        <v>0</v>
      </c>
      <c r="AN16" s="240"/>
      <c r="AO16" s="240"/>
      <c r="AP16" s="111" t="str">
        <f t="shared" si="2"/>
        <v>保育士</v>
      </c>
    </row>
    <row r="17" spans="2:42" ht="18" customHeight="1">
      <c r="B17" s="74">
        <v>5</v>
      </c>
      <c r="C17" s="102" t="s">
        <v>239</v>
      </c>
      <c r="D17" s="83" t="s">
        <v>185</v>
      </c>
      <c r="E17" s="103"/>
      <c r="F17" s="104" t="s">
        <v>230</v>
      </c>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1"/>
        <v>0</v>
      </c>
      <c r="AM17" s="71">
        <f t="shared" si="0"/>
        <v>0</v>
      </c>
      <c r="AN17" s="240"/>
      <c r="AO17" s="240"/>
      <c r="AP17" s="111" t="str">
        <f t="shared" si="2"/>
        <v>その他職員</v>
      </c>
    </row>
    <row r="18" spans="2:42" ht="18" customHeight="1">
      <c r="B18" s="74">
        <v>6</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1"/>
        <v>0</v>
      </c>
      <c r="AM18" s="71">
        <f t="shared" si="0"/>
        <v>0</v>
      </c>
      <c r="AN18" s="240"/>
      <c r="AO18" s="240"/>
      <c r="AP18" s="111" t="str">
        <f t="shared" si="2"/>
        <v/>
      </c>
    </row>
    <row r="19" spans="2:42" ht="18" customHeight="1">
      <c r="B19" s="74">
        <v>7</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1"/>
        <v>0</v>
      </c>
      <c r="AM19" s="71">
        <f t="shared" si="0"/>
        <v>0</v>
      </c>
      <c r="AN19" s="240"/>
      <c r="AO19" s="240"/>
      <c r="AP19" s="111" t="str">
        <f t="shared" si="2"/>
        <v/>
      </c>
    </row>
    <row r="20" spans="2:42" ht="18" customHeight="1">
      <c r="B20" s="74">
        <v>8</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1"/>
        <v>0</v>
      </c>
      <c r="AM20" s="71">
        <f t="shared" si="0"/>
        <v>0</v>
      </c>
      <c r="AN20" s="240"/>
      <c r="AO20" s="240"/>
      <c r="AP20" s="111" t="str">
        <f t="shared" si="2"/>
        <v/>
      </c>
    </row>
    <row r="21" spans="2:42" ht="18" customHeight="1">
      <c r="B21" s="74">
        <v>9</v>
      </c>
      <c r="C21" s="102"/>
      <c r="D21" s="83"/>
      <c r="E21" s="103"/>
      <c r="F21" s="104"/>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f t="shared" si="1"/>
        <v>0</v>
      </c>
      <c r="AM21" s="71">
        <f t="shared" si="0"/>
        <v>0</v>
      </c>
      <c r="AN21" s="240"/>
      <c r="AO21" s="240"/>
      <c r="AP21" s="111" t="str">
        <f t="shared" si="2"/>
        <v/>
      </c>
    </row>
    <row r="22" spans="2:42" ht="18" customHeight="1">
      <c r="B22" s="74">
        <v>10</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1"/>
        <v>0</v>
      </c>
      <c r="AM22" s="71">
        <f t="shared" si="0"/>
        <v>0</v>
      </c>
      <c r="AN22" s="240"/>
      <c r="AO22" s="240"/>
      <c r="AP22" s="111" t="str">
        <f t="shared" si="2"/>
        <v/>
      </c>
    </row>
    <row r="23" spans="2:42" ht="18" customHeight="1">
      <c r="B23" s="74">
        <v>11</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1"/>
        <v>0</v>
      </c>
      <c r="AM23" s="71">
        <f t="shared" si="0"/>
        <v>0</v>
      </c>
      <c r="AN23" s="240"/>
      <c r="AO23" s="240"/>
      <c r="AP23" s="111" t="str">
        <f t="shared" si="2"/>
        <v/>
      </c>
    </row>
    <row r="24" spans="2:42" ht="18" customHeight="1">
      <c r="B24" s="74">
        <v>12</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1"/>
        <v>0</v>
      </c>
      <c r="AM24" s="71">
        <f t="shared" si="0"/>
        <v>0</v>
      </c>
      <c r="AN24" s="240"/>
      <c r="AO24" s="240"/>
      <c r="AP24" s="111" t="str">
        <f t="shared" si="2"/>
        <v/>
      </c>
    </row>
    <row r="25" spans="2:42" ht="18" customHeight="1">
      <c r="B25" s="74">
        <v>13</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1"/>
        <v>0</v>
      </c>
      <c r="AM25" s="71">
        <f t="shared" si="0"/>
        <v>0</v>
      </c>
      <c r="AN25" s="240"/>
      <c r="AO25" s="240"/>
      <c r="AP25" s="111" t="str">
        <f t="shared" si="2"/>
        <v/>
      </c>
    </row>
    <row r="26" spans="2:42" ht="18" customHeight="1">
      <c r="B26" s="74">
        <v>14</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1"/>
        <v>0</v>
      </c>
      <c r="AM26" s="71">
        <f t="shared" si="0"/>
        <v>0</v>
      </c>
      <c r="AN26" s="240"/>
      <c r="AO26" s="240"/>
      <c r="AP26" s="111" t="str">
        <f t="shared" si="2"/>
        <v/>
      </c>
    </row>
    <row r="27" spans="2:42" ht="18" customHeight="1">
      <c r="B27" s="74">
        <v>15</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1"/>
        <v>0</v>
      </c>
      <c r="AM27" s="71">
        <f t="shared" si="0"/>
        <v>0</v>
      </c>
      <c r="AN27" s="240"/>
      <c r="AO27" s="240"/>
      <c r="AP27" s="111" t="str">
        <f t="shared" si="2"/>
        <v/>
      </c>
    </row>
    <row r="28" spans="2:42" ht="18" customHeight="1">
      <c r="B28" s="74">
        <v>16</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1"/>
        <v>0</v>
      </c>
      <c r="AM28" s="71">
        <f t="shared" si="0"/>
        <v>0</v>
      </c>
      <c r="AN28" s="240"/>
      <c r="AO28" s="240"/>
      <c r="AP28" s="111" t="str">
        <f t="shared" si="2"/>
        <v/>
      </c>
    </row>
    <row r="29" spans="2:42" ht="18" customHeight="1">
      <c r="B29" s="74">
        <v>17</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1"/>
        <v>0</v>
      </c>
      <c r="AM29" s="71">
        <f t="shared" si="0"/>
        <v>0</v>
      </c>
      <c r="AN29" s="240"/>
      <c r="AO29" s="240"/>
      <c r="AP29" s="111" t="str">
        <f t="shared" si="2"/>
        <v/>
      </c>
    </row>
    <row r="30" spans="2:42" ht="18" customHeight="1">
      <c r="B30" s="74">
        <v>18</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1"/>
        <v>0</v>
      </c>
      <c r="AM30" s="71">
        <f t="shared" si="0"/>
        <v>0</v>
      </c>
      <c r="AN30" s="240"/>
      <c r="AO30" s="240"/>
      <c r="AP30" s="111" t="str">
        <f t="shared" si="2"/>
        <v/>
      </c>
    </row>
    <row r="31" spans="2:42" ht="18" customHeight="1">
      <c r="B31" s="74">
        <v>19</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1"/>
        <v>0</v>
      </c>
      <c r="AM31" s="71">
        <f t="shared" si="0"/>
        <v>0</v>
      </c>
      <c r="AN31" s="240"/>
      <c r="AO31" s="240"/>
      <c r="AP31" s="111" t="str">
        <f t="shared" si="2"/>
        <v/>
      </c>
    </row>
    <row r="32" spans="2:42" ht="18" customHeight="1">
      <c r="B32" s="74">
        <v>20</v>
      </c>
      <c r="C32" s="102"/>
      <c r="D32" s="83"/>
      <c r="E32" s="103"/>
      <c r="F32" s="104"/>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70">
        <f t="shared" si="1"/>
        <v>0</v>
      </c>
      <c r="AM32" s="71">
        <f t="shared" si="0"/>
        <v>0</v>
      </c>
      <c r="AN32" s="240"/>
      <c r="AO32" s="240"/>
      <c r="AP32" s="111" t="str">
        <f t="shared" si="2"/>
        <v/>
      </c>
    </row>
    <row r="33" spans="2:42" ht="18" customHeight="1">
      <c r="B33" s="243" t="s">
        <v>94</v>
      </c>
      <c r="C33" s="244"/>
      <c r="D33" s="244"/>
      <c r="E33" s="244"/>
      <c r="F33" s="244"/>
      <c r="G33" s="72">
        <f>+SUM(G13:G32)</f>
        <v>0</v>
      </c>
      <c r="H33" s="72">
        <f t="shared" ref="H33:AK33" si="3">+SUM(H13:H32)</f>
        <v>0</v>
      </c>
      <c r="I33" s="72">
        <f t="shared" si="3"/>
        <v>0</v>
      </c>
      <c r="J33" s="72">
        <f t="shared" si="3"/>
        <v>0</v>
      </c>
      <c r="K33" s="72">
        <f t="shared" si="3"/>
        <v>0</v>
      </c>
      <c r="L33" s="72">
        <f t="shared" si="3"/>
        <v>0</v>
      </c>
      <c r="M33" s="72">
        <f t="shared" si="3"/>
        <v>0</v>
      </c>
      <c r="N33" s="72">
        <f t="shared" si="3"/>
        <v>0</v>
      </c>
      <c r="O33" s="72">
        <f t="shared" si="3"/>
        <v>0</v>
      </c>
      <c r="P33" s="72">
        <f t="shared" si="3"/>
        <v>0</v>
      </c>
      <c r="Q33" s="72">
        <f t="shared" si="3"/>
        <v>0</v>
      </c>
      <c r="R33" s="72">
        <f t="shared" si="3"/>
        <v>0</v>
      </c>
      <c r="S33" s="72">
        <f t="shared" si="3"/>
        <v>0</v>
      </c>
      <c r="T33" s="72">
        <f t="shared" si="3"/>
        <v>0</v>
      </c>
      <c r="U33" s="72">
        <f t="shared" si="3"/>
        <v>0</v>
      </c>
      <c r="V33" s="72">
        <f t="shared" si="3"/>
        <v>0</v>
      </c>
      <c r="W33" s="72">
        <f t="shared" si="3"/>
        <v>0</v>
      </c>
      <c r="X33" s="72">
        <f t="shared" si="3"/>
        <v>0</v>
      </c>
      <c r="Y33" s="72">
        <f t="shared" si="3"/>
        <v>0</v>
      </c>
      <c r="Z33" s="72">
        <f t="shared" si="3"/>
        <v>0</v>
      </c>
      <c r="AA33" s="72">
        <f t="shared" si="3"/>
        <v>0</v>
      </c>
      <c r="AB33" s="72">
        <f t="shared" si="3"/>
        <v>0</v>
      </c>
      <c r="AC33" s="72">
        <f t="shared" si="3"/>
        <v>0</v>
      </c>
      <c r="AD33" s="72">
        <f t="shared" si="3"/>
        <v>0</v>
      </c>
      <c r="AE33" s="72">
        <f t="shared" si="3"/>
        <v>0</v>
      </c>
      <c r="AF33" s="72">
        <f t="shared" si="3"/>
        <v>0</v>
      </c>
      <c r="AG33" s="72">
        <f t="shared" si="3"/>
        <v>0</v>
      </c>
      <c r="AH33" s="72">
        <f t="shared" si="3"/>
        <v>0</v>
      </c>
      <c r="AI33" s="72">
        <f t="shared" si="3"/>
        <v>0</v>
      </c>
      <c r="AJ33" s="72">
        <f t="shared" si="3"/>
        <v>0</v>
      </c>
      <c r="AK33" s="72">
        <f t="shared" si="3"/>
        <v>0</v>
      </c>
      <c r="AL33" s="70">
        <f t="shared" si="1"/>
        <v>0</v>
      </c>
      <c r="AM33" s="71">
        <f t="shared" si="0"/>
        <v>0</v>
      </c>
      <c r="AN33" s="245"/>
      <c r="AO33" s="245"/>
      <c r="AP33" s="110"/>
    </row>
    <row r="34" spans="2:42" ht="18" customHeight="1">
      <c r="B34" s="244" t="s">
        <v>96</v>
      </c>
      <c r="C34" s="244"/>
      <c r="D34" s="244"/>
      <c r="E34" s="244"/>
      <c r="F34" s="24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72"/>
      <c r="AM34" s="73"/>
      <c r="AN34" s="245"/>
      <c r="AO34" s="245"/>
      <c r="AP34" s="110"/>
    </row>
    <row r="35" spans="2:42" ht="15" customHeight="1">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2" ht="15" customHeight="1">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2" ht="15" customHeight="1">
      <c r="B37" s="67"/>
      <c r="C37" s="67"/>
      <c r="D37" s="67"/>
      <c r="E37" s="67"/>
      <c r="F37" s="67"/>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7"/>
      <c r="AM37" s="67"/>
      <c r="AN37" s="62"/>
    </row>
    <row r="38" spans="2:42" ht="5.0999999999999996" customHeight="1">
      <c r="B38" s="86"/>
      <c r="C38" s="86"/>
      <c r="D38" s="86"/>
      <c r="E38" s="86"/>
      <c r="F38" s="86"/>
      <c r="G38" s="86"/>
      <c r="H38" s="86"/>
      <c r="I38" s="86"/>
      <c r="J38" s="86"/>
      <c r="K38" s="60"/>
      <c r="L38" s="60"/>
      <c r="M38" s="60"/>
      <c r="N38" s="105"/>
      <c r="O38" s="60"/>
      <c r="P38" s="60"/>
      <c r="Q38" s="60"/>
      <c r="R38"/>
      <c r="X38" s="67"/>
      <c r="Y38" s="60"/>
      <c r="Z38" s="60"/>
      <c r="AA38" s="60"/>
      <c r="AB38" s="60"/>
      <c r="AC38" s="60"/>
      <c r="AD38" s="60"/>
      <c r="AE38" s="60"/>
      <c r="AF38" s="60"/>
      <c r="AG38" s="60"/>
      <c r="AH38" s="60"/>
      <c r="AI38" s="60"/>
      <c r="AJ38" s="60"/>
      <c r="AK38" s="105"/>
      <c r="AL38" s="60"/>
      <c r="AM38" s="67"/>
      <c r="AN38" s="67"/>
      <c r="AO38" s="62"/>
    </row>
    <row r="39" spans="2:42" ht="21" customHeight="1">
      <c r="B39" s="68" t="s">
        <v>253</v>
      </c>
      <c r="C39" s="59"/>
      <c r="D39" s="63"/>
      <c r="E39" s="63"/>
      <c r="F39" s="63"/>
      <c r="G39" s="63"/>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3"/>
      <c r="AN39" s="63"/>
      <c r="AO39" s="62"/>
    </row>
    <row r="40" spans="2:42" ht="24.95" customHeight="1">
      <c r="B40" s="62"/>
      <c r="C40" s="67"/>
      <c r="D40" s="233" t="str">
        <f>IF(VLOOKUP($AL$2,選択肢!$A$1:$J$32,D45,FALSE)=0,"-",VLOOKUP($AL$2,選択肢!$A$1:$J$32,D45,FALSE))</f>
        <v>管理者</v>
      </c>
      <c r="E40" s="234"/>
      <c r="F40" s="241" t="str">
        <f>IF(VLOOKUP($AL$2,選択肢!$A$1:$J$32,F45,FALSE)=0,"-",VLOOKUP($AL$2,選択肢!$A$1:$J$32,F45,FALSE))</f>
        <v>児童発達支援管理責任者</v>
      </c>
      <c r="G40" s="241"/>
      <c r="H40" s="241"/>
      <c r="I40" s="241"/>
      <c r="J40" s="233" t="str">
        <f>IF(VLOOKUP($AL$2,選択肢!$A$1:$J$32,J45,FALSE)=0,"-",VLOOKUP($AL$2,選択肢!$A$1:$J$32,J45,FALSE))</f>
        <v>児童指導員</v>
      </c>
      <c r="K40" s="234"/>
      <c r="L40" s="234"/>
      <c r="M40" s="234"/>
      <c r="N40" s="234"/>
      <c r="O40" s="235"/>
      <c r="P40" s="233" t="str">
        <f>IF(VLOOKUP($AL$2,選択肢!$A$1:$J$32,P45,FALSE)=0,"-",VLOOKUP($AL$2,選択肢!$A$1:$J$32,P45,FALSE))</f>
        <v>保育士</v>
      </c>
      <c r="Q40" s="234"/>
      <c r="R40" s="234"/>
      <c r="S40" s="234"/>
      <c r="T40" s="234"/>
      <c r="U40" s="235"/>
      <c r="V40" s="233" t="str">
        <f>IF(VLOOKUP($AL$2,選択肢!$A$1:$J$32,V45,FALSE)=0,"-",VLOOKUP($AL$2,選択肢!$A$1:$J$32,V45,FALSE))</f>
        <v>機能訓練担当職員</v>
      </c>
      <c r="W40" s="234"/>
      <c r="X40" s="234"/>
      <c r="Y40" s="234"/>
      <c r="Z40" s="234"/>
      <c r="AA40" s="235"/>
      <c r="AB40" s="233" t="str">
        <f>IF(VLOOKUP($AL$2,選択肢!$A$1:$J$32,AB45,FALSE)=0,"-",VLOOKUP($AL$2,選択肢!$A$1:$J$32,AB45,FALSE))</f>
        <v>看護職員</v>
      </c>
      <c r="AC40" s="234"/>
      <c r="AD40" s="234"/>
      <c r="AE40" s="234"/>
      <c r="AF40" s="234"/>
      <c r="AG40" s="235"/>
      <c r="AH40" s="241" t="str">
        <f>IF(VLOOKUP($AL$2,選択肢!$A$1:$J$32,AH45,FALSE)=0,"-",VLOOKUP($AL$2,選択肢!$A$1:$J$32,AH45,FALSE))</f>
        <v>その他職員</v>
      </c>
      <c r="AI40" s="241"/>
      <c r="AJ40" s="241"/>
      <c r="AK40" s="241"/>
      <c r="AL40" s="241"/>
      <c r="AM40" s="241" t="str">
        <f>IF(VLOOKUP($AL$2,選択肢!$A$1:$J$32,AM45,FALSE)=0,"-",VLOOKUP($AL$2,選択肢!$A$1:$J$32,AM45,FALSE))</f>
        <v>-</v>
      </c>
      <c r="AN40" s="241"/>
      <c r="AO40" s="62"/>
    </row>
    <row r="41" spans="2:42" ht="18" customHeight="1">
      <c r="B41" s="62"/>
      <c r="C41" s="67"/>
      <c r="D41" s="101" t="s">
        <v>56</v>
      </c>
      <c r="E41" s="101" t="s">
        <v>57</v>
      </c>
      <c r="F41" s="100" t="s">
        <v>56</v>
      </c>
      <c r="G41" s="242" t="s">
        <v>57</v>
      </c>
      <c r="H41" s="242"/>
      <c r="I41" s="242"/>
      <c r="J41" s="237" t="s">
        <v>56</v>
      </c>
      <c r="K41" s="238"/>
      <c r="L41" s="239"/>
      <c r="M41" s="237" t="s">
        <v>57</v>
      </c>
      <c r="N41" s="238"/>
      <c r="O41" s="239"/>
      <c r="P41" s="237" t="s">
        <v>56</v>
      </c>
      <c r="Q41" s="238"/>
      <c r="R41" s="239"/>
      <c r="S41" s="237" t="s">
        <v>57</v>
      </c>
      <c r="T41" s="238"/>
      <c r="U41" s="239"/>
      <c r="V41" s="237" t="s">
        <v>56</v>
      </c>
      <c r="W41" s="238"/>
      <c r="X41" s="239"/>
      <c r="Y41" s="237" t="s">
        <v>57</v>
      </c>
      <c r="Z41" s="238"/>
      <c r="AA41" s="239"/>
      <c r="AB41" s="237" t="s">
        <v>56</v>
      </c>
      <c r="AC41" s="238"/>
      <c r="AD41" s="239"/>
      <c r="AE41" s="237" t="s">
        <v>57</v>
      </c>
      <c r="AF41" s="238"/>
      <c r="AG41" s="239"/>
      <c r="AH41" s="237" t="s">
        <v>56</v>
      </c>
      <c r="AI41" s="238"/>
      <c r="AJ41" s="239"/>
      <c r="AK41" s="237" t="s">
        <v>57</v>
      </c>
      <c r="AL41" s="239"/>
      <c r="AM41" s="100" t="s">
        <v>19</v>
      </c>
      <c r="AN41" s="100" t="s">
        <v>18</v>
      </c>
      <c r="AO41" s="62"/>
    </row>
    <row r="42" spans="2:42" ht="18" customHeight="1">
      <c r="B42" s="62"/>
      <c r="C42" s="75" t="s">
        <v>108</v>
      </c>
      <c r="D42" s="100">
        <f>COUNTIFS($AP$13:$AP$32,D$40,$D$13:$D$32,"A",$F$13:$F$32,"*")</f>
        <v>1</v>
      </c>
      <c r="E42" s="100">
        <f>COUNTIFS($AP$13:$AP$32,D$40,$D$13:$D$32,"B",$F$13:$F$32,"*")</f>
        <v>0</v>
      </c>
      <c r="F42" s="100">
        <f>COUNTIFS($AP$13:$AP$32,F$40,$D$13:$D$32,"A",$F$13:$F$32,"*")</f>
        <v>0</v>
      </c>
      <c r="G42" s="237">
        <f>COUNTIFS($AP$13:$AP$32,F$40,$D$13:$D$32,"B",$F$13:$F$32,"*")</f>
        <v>1</v>
      </c>
      <c r="H42" s="238"/>
      <c r="I42" s="239"/>
      <c r="J42" s="237">
        <f>COUNTIFS($AP$13:$AP$32,J$40,$D$13:$D$32,"A",$F$13:$F$32,"*")</f>
        <v>0</v>
      </c>
      <c r="K42" s="238"/>
      <c r="L42" s="239"/>
      <c r="M42" s="237">
        <f>COUNTIFS($AP$13:$AP$32,J$40,$D$13:$D$32,"B",$F$13:$F$32,"*")</f>
        <v>0</v>
      </c>
      <c r="N42" s="238"/>
      <c r="O42" s="239"/>
      <c r="P42" s="237">
        <f>COUNTIFS($AP$13:$AP$32,P$40,$D$13:$D$32,"A",$F$13:$F$32,"*")</f>
        <v>0</v>
      </c>
      <c r="Q42" s="238"/>
      <c r="R42" s="239"/>
      <c r="S42" s="237">
        <f>COUNTIFS($AP$13:$AP$32,P$40,$D$13:$D$32,"B",$F$13:$F$32,"*")</f>
        <v>0</v>
      </c>
      <c r="T42" s="238"/>
      <c r="U42" s="239"/>
      <c r="V42" s="237">
        <f>COUNTIFS($AP$13:$AP$32,V$40,$D$13:$D$32,"A",$F$13:$F$32,"*")</f>
        <v>0</v>
      </c>
      <c r="W42" s="238"/>
      <c r="X42" s="239"/>
      <c r="Y42" s="237">
        <f>COUNTIFS($AP$13:$AP$32,V$40,$D$13:$D$32,"B",$F$13:$F$32,"*")</f>
        <v>0</v>
      </c>
      <c r="Z42" s="238"/>
      <c r="AA42" s="239"/>
      <c r="AB42" s="237">
        <f>COUNTIFS($AP$13:$AP$32,AB$40,$D$13:$D$32,"A",$F$13:$F$32,"*")</f>
        <v>0</v>
      </c>
      <c r="AC42" s="238"/>
      <c r="AD42" s="239"/>
      <c r="AE42" s="237">
        <f>COUNTIFS($AP$13:$AP$32,AB$40,$D$13:$D$32,"B",$F$13:$F$32,"*")</f>
        <v>0</v>
      </c>
      <c r="AF42" s="238"/>
      <c r="AG42" s="239"/>
      <c r="AH42" s="237">
        <f>COUNTIFS($AP$13:$AP$32,AH$40,$D$13:$D$32,"A",$F$13:$F$32,"*")</f>
        <v>1</v>
      </c>
      <c r="AI42" s="238"/>
      <c r="AJ42" s="239"/>
      <c r="AK42" s="237">
        <f>COUNTIFS($AP$13:$AP$32,AH$40,$D$13:$D$32,"B",$F$13:$F$32,"*")</f>
        <v>0</v>
      </c>
      <c r="AL42" s="239"/>
      <c r="AM42" s="100">
        <f>COUNTIFS($AP$13:$AP$32,AM$40,$D$13:$D$32,"A",$F$13:$F$32,"*")</f>
        <v>0</v>
      </c>
      <c r="AN42" s="100">
        <f>COUNTIFS($AP$13:$AP$32,AM$40,$D$13:$D$32,"B",$F$13:$F$32,"*")</f>
        <v>0</v>
      </c>
      <c r="AO42" s="62"/>
    </row>
    <row r="43" spans="2:42" ht="18" customHeight="1">
      <c r="B43" s="62"/>
      <c r="C43" s="82" t="s">
        <v>109</v>
      </c>
      <c r="D43" s="100">
        <f>COUNTIFS($AP$13:$AP$32,D$40,$D$13:$D$32,"C",$F$13:$F$32,"*")</f>
        <v>0</v>
      </c>
      <c r="E43" s="100">
        <f>COUNTIFS($AP$13:$AP$32,D$40,$D$13:$D$32,"D",$F$13:$F$32,"*")</f>
        <v>0</v>
      </c>
      <c r="F43" s="100">
        <f>COUNTIFS($AP$13:$AP$32,F$40,$D$13:$D$32,"C",$F$13:$F$32,"*")</f>
        <v>0</v>
      </c>
      <c r="G43" s="237">
        <f>COUNTIFS($AP$13:$AP$32,F$40,$D$13:$D$32,"D",$F$13:$F$32,"*")</f>
        <v>0</v>
      </c>
      <c r="H43" s="238"/>
      <c r="I43" s="239"/>
      <c r="J43" s="237">
        <f>COUNTIFS($AP$13:$AP$32,J$40,$D$13:$D$32,"C",$F$13:$F$32,"*")</f>
        <v>1</v>
      </c>
      <c r="K43" s="238"/>
      <c r="L43" s="239"/>
      <c r="M43" s="237">
        <f>COUNTIFS($AP$13:$AP$32,J$40,$D$13:$D$32,"D",$F$13:$F$32,"*")</f>
        <v>0</v>
      </c>
      <c r="N43" s="238"/>
      <c r="O43" s="239"/>
      <c r="P43" s="237">
        <f>COUNTIFS($AP$13:$AP$32,P$40,$D$13:$D$32,"C",$F$13:$F$32,"*")</f>
        <v>0</v>
      </c>
      <c r="Q43" s="238"/>
      <c r="R43" s="239"/>
      <c r="S43" s="237">
        <f>COUNTIFS($AP$13:$AP$32,P$40,$D$13:$D$32,"D",$F$13:$F$32,"*")</f>
        <v>1</v>
      </c>
      <c r="T43" s="238"/>
      <c r="U43" s="239"/>
      <c r="V43" s="237">
        <f>COUNTIFS($AP$13:$AP$32,V$40,$D$13:$D$32,"C",$F$13:$F$32,"*")</f>
        <v>0</v>
      </c>
      <c r="W43" s="238"/>
      <c r="X43" s="239"/>
      <c r="Y43" s="237">
        <f>COUNTIFS($AP$13:$AP$32,V$40,$D$13:$D$32,"D",$F$13:$F$32,"*")</f>
        <v>0</v>
      </c>
      <c r="Z43" s="238"/>
      <c r="AA43" s="239"/>
      <c r="AB43" s="237">
        <f>COUNTIFS($AP$13:$AP$32,AB$40,$D$13:$D$32,"C",$F$13:$F$32,"*")</f>
        <v>0</v>
      </c>
      <c r="AC43" s="238"/>
      <c r="AD43" s="239"/>
      <c r="AE43" s="237">
        <f>COUNTIFS($AP$13:$AP$32,AB$40,$D$13:$D$32,"D",$F$13:$F$32,"*")</f>
        <v>0</v>
      </c>
      <c r="AF43" s="238"/>
      <c r="AG43" s="239"/>
      <c r="AH43" s="237">
        <f>COUNTIFS($AP$13:$AP$32,AH$40,$D$13:$D$32,"C",$F$13:$F$32,"*")</f>
        <v>0</v>
      </c>
      <c r="AI43" s="238"/>
      <c r="AJ43" s="239"/>
      <c r="AK43" s="237">
        <f>COUNTIFS($AP$13:$AP$32,AH$40,$D$13:$D$32,"D",$F$13:$F$32,"*")</f>
        <v>0</v>
      </c>
      <c r="AL43" s="239"/>
      <c r="AM43" s="100">
        <f>COUNTIFS($AP$13:$AP$32,AM$40,$D$13:$D$32,"C",$F$13:$F$32,"*")</f>
        <v>0</v>
      </c>
      <c r="AN43" s="100">
        <f>COUNTIFS($AP$13:$AP$32,AM$40,$D$13:$D$32,"D",$F$13:$F$32,"*")</f>
        <v>0</v>
      </c>
      <c r="AO43" s="62"/>
    </row>
    <row r="44" spans="2:42" ht="24.95" customHeight="1">
      <c r="B44" s="62"/>
      <c r="C44" s="82" t="s">
        <v>195</v>
      </c>
      <c r="D44" s="233" t="str">
        <f>IF($AL$4="４週",SUMIFS($AL$13:$AL$32,$AP$13:$AP$32,D40)/4/$AI$7,IF($AL$4="歴月",SUMIFS($AL$13:$AL$32,$AP$13:$AP$32,D40)/$AM$7,"記載する期間を選択してください"))</f>
        <v>記載する期間を選択してください</v>
      </c>
      <c r="E44" s="235"/>
      <c r="F44" s="233" t="str">
        <f>IF($AL$4="４週",SUMIFS($AL$13:$AL$32,$AP$13:$AP$32,F40)/4/$AI$7,IF($AL$4="歴月",SUMIFS($AL$13:$AL$32,$AP$13:$AP$32,F40)/$AM$7,"記載する期間を選択してください"))</f>
        <v>記載する期間を選択してください</v>
      </c>
      <c r="G44" s="234"/>
      <c r="H44" s="234"/>
      <c r="I44" s="235"/>
      <c r="J44" s="233" t="str">
        <f>IF($AL$4="４週",SUMIFS($AL$13:$AL$32,$AP$13:$AP$32,J40)/4/$AI$7,IF($AL$4="歴月",SUMIFS($AL$13:$AL$32,$AP$13:$AP$32,J40)/$AM$7,"記載する期間を選択してください"))</f>
        <v>記載する期間を選択してください</v>
      </c>
      <c r="K44" s="234"/>
      <c r="L44" s="234"/>
      <c r="M44" s="234"/>
      <c r="N44" s="234"/>
      <c r="O44" s="235"/>
      <c r="P44" s="233" t="str">
        <f>IF($AL$4="４週",SUMIFS($AL$13:$AL$32,$AP$13:$AP$32,P40)/4/$AI$7,IF($AL$4="歴月",SUMIFS($AL$13:$AL$32,$AP$13:$AP$32,P40)/$AM$7,"記載する期間を選択してください"))</f>
        <v>記載する期間を選択してください</v>
      </c>
      <c r="Q44" s="234"/>
      <c r="R44" s="234"/>
      <c r="S44" s="234"/>
      <c r="T44" s="234"/>
      <c r="U44" s="235"/>
      <c r="V44" s="233" t="str">
        <f>IF($AL$4="４週",SUMIFS($AL$13:$AL$32,$AP$13:$AP$32,V40)/4/$AI$7,IF($AL$4="歴月",SUMIFS($AL$13:$AL$32,$AP$13:$AP$32,V40)/$AM$7,"記載する期間を選択してください"))</f>
        <v>記載する期間を選択してください</v>
      </c>
      <c r="W44" s="234"/>
      <c r="X44" s="234"/>
      <c r="Y44" s="234"/>
      <c r="Z44" s="234"/>
      <c r="AA44" s="235"/>
      <c r="AB44" s="233" t="str">
        <f>IF($AL$4="４週",SUMIFS($AL$13:$AL$32,$AP$13:$AP$32,AB40)/4/$AI$7,IF($AL$4="歴月",SUMIFS($AL$13:$AL$32,$AP$13:$AP$32,AB40)/$AM$7,"記載する期間を選択してください"))</f>
        <v>記載する期間を選択してください</v>
      </c>
      <c r="AC44" s="234"/>
      <c r="AD44" s="234"/>
      <c r="AE44" s="234"/>
      <c r="AF44" s="234"/>
      <c r="AG44" s="235"/>
      <c r="AH44" s="233" t="str">
        <f>IF($AL$4="４週",SUMIFS($AL$13:$AL$32,$AP$13:$AP$32,AH40)/4/$AI$7,IF($AL$4="歴月",SUMIFS($AL$13:$AL$32,$AP$13:$AP$32,AH40)/$AM$7,"記載する期間を選択してください"))</f>
        <v>記載する期間を選択してください</v>
      </c>
      <c r="AI44" s="234"/>
      <c r="AJ44" s="234"/>
      <c r="AK44" s="234"/>
      <c r="AL44" s="235"/>
      <c r="AM44" s="233" t="str">
        <f>IF($AL$4="４週",SUMIFS($AL$13:$AL$32,$AP$13:$AP$32,AM40)/4/$AI$7,IF($AL$4="歴月",SUMIFS($AL$13:$AL$32,$AP$13:$AP$32,AM40)/$AM$7,"記載する期間を選択してください"))</f>
        <v>記載する期間を選択してください</v>
      </c>
      <c r="AN44" s="235"/>
      <c r="AO44" s="62"/>
    </row>
    <row r="45" spans="2:42" ht="5.0999999999999996" customHeight="1">
      <c r="B45" s="62"/>
      <c r="C45" s="59"/>
      <c r="D45" s="78">
        <v>2</v>
      </c>
      <c r="E45" s="78"/>
      <c r="F45" s="78">
        <v>3</v>
      </c>
      <c r="G45" s="78"/>
      <c r="H45" s="78"/>
      <c r="I45" s="78"/>
      <c r="J45" s="78">
        <v>4</v>
      </c>
      <c r="K45" s="78"/>
      <c r="L45" s="78"/>
      <c r="M45" s="78"/>
      <c r="N45" s="78"/>
      <c r="O45" s="78"/>
      <c r="P45" s="78">
        <v>5</v>
      </c>
      <c r="Q45" s="78"/>
      <c r="R45" s="78"/>
      <c r="S45" s="78"/>
      <c r="T45" s="78"/>
      <c r="U45" s="78"/>
      <c r="V45" s="78">
        <v>6</v>
      </c>
      <c r="W45" s="78"/>
      <c r="X45" s="78"/>
      <c r="Y45" s="78"/>
      <c r="Z45" s="78"/>
      <c r="AA45" s="78"/>
      <c r="AB45" s="78">
        <v>7</v>
      </c>
      <c r="AC45" s="78"/>
      <c r="AD45" s="78"/>
      <c r="AE45" s="78"/>
      <c r="AF45" s="78"/>
      <c r="AG45" s="78"/>
      <c r="AH45" s="78">
        <v>8</v>
      </c>
      <c r="AI45" s="78"/>
      <c r="AJ45" s="78"/>
      <c r="AK45" s="78"/>
      <c r="AL45" s="78"/>
      <c r="AM45" s="78">
        <v>9</v>
      </c>
      <c r="AN45" s="99"/>
      <c r="AO45" s="62"/>
    </row>
    <row r="46" spans="2:42" ht="15" customHeight="1">
      <c r="B46" s="60" t="s">
        <v>165</v>
      </c>
      <c r="C46" s="91"/>
      <c r="D46" s="92"/>
      <c r="E46" s="92"/>
      <c r="F46" s="92"/>
      <c r="G46" s="93"/>
      <c r="H46" s="92"/>
      <c r="I46" s="78"/>
      <c r="J46" s="78"/>
      <c r="K46" s="78"/>
      <c r="L46" s="78"/>
      <c r="M46" s="78"/>
      <c r="N46" s="78"/>
      <c r="O46" s="78"/>
      <c r="P46" s="78"/>
      <c r="Q46" s="78"/>
      <c r="R46" s="78"/>
      <c r="S46" s="78">
        <v>6</v>
      </c>
      <c r="T46" s="78"/>
      <c r="U46" s="78"/>
      <c r="V46" s="78"/>
      <c r="W46" s="78"/>
      <c r="X46" s="78"/>
      <c r="Y46" s="78">
        <v>7</v>
      </c>
      <c r="Z46" s="78"/>
      <c r="AA46" s="78"/>
      <c r="AB46" s="78"/>
      <c r="AC46" s="78"/>
      <c r="AD46" s="78"/>
      <c r="AE46" s="78">
        <v>8</v>
      </c>
      <c r="AF46" s="78"/>
      <c r="AG46" s="78"/>
      <c r="AH46" s="79"/>
      <c r="AI46" s="79"/>
      <c r="AJ46" s="79"/>
      <c r="AK46" s="79">
        <v>9</v>
      </c>
      <c r="AL46" s="77"/>
      <c r="AM46" s="77"/>
      <c r="AN46" s="62"/>
    </row>
    <row r="47" spans="2:42" s="60" customFormat="1" ht="15" customHeight="1">
      <c r="B47" s="60" t="s">
        <v>166</v>
      </c>
      <c r="C47" s="86"/>
      <c r="D47" s="86"/>
      <c r="E47" s="86"/>
      <c r="F47" s="86"/>
      <c r="G47" s="86"/>
      <c r="H47" s="86"/>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row>
    <row r="48" spans="2:42" s="60" customFormat="1" ht="15" customHeight="1">
      <c r="B48" s="60" t="s">
        <v>202</v>
      </c>
      <c r="C48" s="86"/>
      <c r="D48" s="86"/>
      <c r="E48" s="86"/>
      <c r="F48" s="86"/>
      <c r="G48" s="86"/>
      <c r="H48" s="86"/>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row>
    <row r="49" spans="2:40" s="60" customFormat="1" ht="15" customHeight="1">
      <c r="B49" s="86" t="s">
        <v>237</v>
      </c>
      <c r="D49" s="86"/>
      <c r="E49" s="86"/>
      <c r="F49" s="86"/>
      <c r="G49" s="86"/>
      <c r="H49" s="86"/>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row>
    <row r="50" spans="2:40" s="60" customFormat="1" ht="15" customHeight="1">
      <c r="B50" s="60" t="s">
        <v>167</v>
      </c>
      <c r="C50" s="86"/>
      <c r="D50" s="86"/>
      <c r="E50" s="86"/>
      <c r="F50" s="86"/>
      <c r="G50" s="86"/>
      <c r="H50" s="86"/>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row>
    <row r="51" spans="2:40" s="60" customFormat="1" ht="15" customHeight="1">
      <c r="B51" s="60" t="s">
        <v>168</v>
      </c>
      <c r="C51" s="86"/>
      <c r="D51" s="86"/>
      <c r="E51" s="86"/>
      <c r="F51" s="86"/>
      <c r="G51" s="86"/>
      <c r="H51" s="86"/>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row>
    <row r="52" spans="2:40" ht="15" customHeight="1">
      <c r="B52" s="60" t="s">
        <v>169</v>
      </c>
      <c r="C52" s="94"/>
      <c r="D52" s="60"/>
      <c r="E52" s="60"/>
      <c r="F52" s="60"/>
      <c r="G52" s="60"/>
      <c r="H52" s="60"/>
    </row>
    <row r="53" spans="2:40" ht="15" customHeight="1">
      <c r="B53" s="60" t="s">
        <v>170</v>
      </c>
      <c r="C53" s="94"/>
      <c r="D53" s="60"/>
      <c r="E53" s="60"/>
      <c r="F53" s="60"/>
      <c r="G53" s="60"/>
      <c r="H53" s="60"/>
    </row>
    <row r="54" spans="2:40" ht="15" customHeight="1">
      <c r="B54" s="60"/>
      <c r="C54" s="75" t="s">
        <v>171</v>
      </c>
      <c r="D54" s="236" t="s">
        <v>172</v>
      </c>
      <c r="E54" s="236"/>
      <c r="F54" s="236"/>
      <c r="G54" s="60"/>
      <c r="H54" s="60"/>
    </row>
    <row r="55" spans="2:40" ht="15" customHeight="1">
      <c r="B55" s="60"/>
      <c r="C55" s="97" t="s">
        <v>185</v>
      </c>
      <c r="D55" s="232" t="s">
        <v>173</v>
      </c>
      <c r="E55" s="232"/>
      <c r="F55" s="232"/>
      <c r="G55" s="60"/>
      <c r="H55" s="60"/>
    </row>
    <row r="56" spans="2:40" ht="15" customHeight="1">
      <c r="B56" s="60"/>
      <c r="C56" s="97" t="s">
        <v>186</v>
      </c>
      <c r="D56" s="232" t="s">
        <v>174</v>
      </c>
      <c r="E56" s="232"/>
      <c r="F56" s="232"/>
      <c r="G56" s="60"/>
      <c r="H56" s="60"/>
    </row>
    <row r="57" spans="2:40" ht="15" customHeight="1">
      <c r="B57" s="60"/>
      <c r="C57" s="97" t="s">
        <v>187</v>
      </c>
      <c r="D57" s="232" t="s">
        <v>175</v>
      </c>
      <c r="E57" s="232"/>
      <c r="F57" s="232"/>
      <c r="G57" s="60"/>
      <c r="H57" s="60"/>
    </row>
    <row r="58" spans="2:40" ht="15" customHeight="1">
      <c r="B58" s="60"/>
      <c r="C58" s="97" t="s">
        <v>188</v>
      </c>
      <c r="D58" s="232" t="s">
        <v>176</v>
      </c>
      <c r="E58" s="232"/>
      <c r="F58" s="232"/>
      <c r="G58" s="60"/>
      <c r="H58" s="60"/>
    </row>
    <row r="59" spans="2:40" ht="15" customHeight="1">
      <c r="B59" s="60"/>
      <c r="C59" s="60" t="s">
        <v>177</v>
      </c>
      <c r="D59" s="60"/>
      <c r="E59" s="60"/>
      <c r="F59" s="60"/>
      <c r="G59" s="60"/>
      <c r="H59" s="60"/>
    </row>
    <row r="60" spans="2:40" ht="15" customHeight="1">
      <c r="B60" s="60"/>
      <c r="C60" s="60" t="s">
        <v>189</v>
      </c>
      <c r="D60" s="60"/>
      <c r="E60" s="60"/>
      <c r="F60" s="60"/>
      <c r="G60" s="60"/>
      <c r="H60" s="60"/>
    </row>
    <row r="61" spans="2:40" ht="15" customHeight="1">
      <c r="B61" s="60"/>
      <c r="C61" s="60" t="s">
        <v>178</v>
      </c>
      <c r="D61" s="60"/>
      <c r="E61" s="60"/>
      <c r="F61" s="60"/>
      <c r="G61" s="60"/>
      <c r="H61" s="60"/>
    </row>
    <row r="62" spans="2:40" ht="15" customHeight="1">
      <c r="B62" s="60" t="s">
        <v>179</v>
      </c>
      <c r="C62" s="94"/>
      <c r="D62" s="60"/>
      <c r="E62" s="60"/>
      <c r="F62" s="60"/>
      <c r="G62" s="60"/>
      <c r="H62" s="60"/>
    </row>
    <row r="63" spans="2:40" ht="15" customHeight="1">
      <c r="B63" s="60" t="s">
        <v>240</v>
      </c>
      <c r="C63" s="94"/>
      <c r="D63" s="60"/>
      <c r="E63" s="60"/>
      <c r="F63" s="60"/>
      <c r="G63" s="60"/>
      <c r="H63" s="60"/>
    </row>
    <row r="64" spans="2:40" ht="15" customHeight="1">
      <c r="B64" s="60" t="s">
        <v>190</v>
      </c>
      <c r="C64" s="94"/>
      <c r="D64" s="60"/>
      <c r="E64" s="60"/>
      <c r="F64" s="60"/>
      <c r="G64" s="60"/>
      <c r="H64" s="60"/>
    </row>
    <row r="65" spans="2:8" ht="15" customHeight="1">
      <c r="B65" s="60" t="s">
        <v>181</v>
      </c>
      <c r="C65" s="94"/>
      <c r="D65" s="60"/>
      <c r="E65" s="60"/>
      <c r="F65" s="60"/>
      <c r="G65" s="60"/>
      <c r="H65" s="60"/>
    </row>
    <row r="66" spans="2:8" ht="15" customHeight="1">
      <c r="B66" s="60" t="s">
        <v>242</v>
      </c>
      <c r="C66" s="94"/>
      <c r="D66" s="60"/>
      <c r="E66" s="60"/>
      <c r="F66" s="60"/>
      <c r="G66" s="60"/>
      <c r="H66" s="60"/>
    </row>
    <row r="67" spans="2:8" ht="15" customHeight="1">
      <c r="B67" s="60" t="s">
        <v>243</v>
      </c>
      <c r="C67" s="94"/>
      <c r="D67" s="60"/>
      <c r="E67" s="60"/>
      <c r="F67" s="60"/>
      <c r="G67" s="60"/>
      <c r="H67" s="60"/>
    </row>
    <row r="68" spans="2:8" ht="15" customHeight="1">
      <c r="B68" s="60"/>
      <c r="C68" s="60" t="s">
        <v>244</v>
      </c>
      <c r="D68" s="60"/>
      <c r="E68" s="60"/>
      <c r="F68" s="60"/>
      <c r="G68" s="60"/>
      <c r="H68" s="60"/>
    </row>
    <row r="69" spans="2:8" ht="15" customHeight="1">
      <c r="B69" s="60"/>
      <c r="C69" s="60" t="s">
        <v>245</v>
      </c>
      <c r="D69" s="60"/>
      <c r="E69" s="60"/>
      <c r="F69" s="60"/>
      <c r="G69" s="60"/>
      <c r="H69" s="60"/>
    </row>
    <row r="70" spans="2:8" ht="15" customHeight="1">
      <c r="B70" s="60" t="s">
        <v>246</v>
      </c>
      <c r="C70" s="94"/>
      <c r="D70" s="60"/>
      <c r="E70" s="60"/>
      <c r="F70" s="60"/>
      <c r="G70" s="60"/>
      <c r="H70" s="60"/>
    </row>
    <row r="71" spans="2:8" ht="15" customHeight="1">
      <c r="B71" s="60" t="s">
        <v>182</v>
      </c>
      <c r="C71" s="94"/>
      <c r="D71" s="60"/>
      <c r="E71" s="60"/>
      <c r="F71" s="60"/>
      <c r="G71" s="60"/>
      <c r="H71" s="60"/>
    </row>
    <row r="72" spans="2:8" ht="15" customHeight="1">
      <c r="B72" s="60" t="s">
        <v>247</v>
      </c>
      <c r="C72" s="94"/>
      <c r="D72" s="60"/>
      <c r="E72" s="60"/>
      <c r="F72" s="60"/>
      <c r="G72" s="60"/>
      <c r="H72" s="60"/>
    </row>
    <row r="73" spans="2:8" ht="15" customHeight="1">
      <c r="B73" s="60" t="s">
        <v>248</v>
      </c>
      <c r="C73" s="94"/>
      <c r="D73" s="60"/>
      <c r="E73" s="60"/>
      <c r="F73" s="60"/>
      <c r="G73" s="60"/>
      <c r="H73" s="60"/>
    </row>
    <row r="74" spans="2:8" ht="15" customHeight="1">
      <c r="B74" s="60" t="s">
        <v>183</v>
      </c>
      <c r="C74" s="94"/>
      <c r="D74" s="60"/>
      <c r="E74" s="60"/>
      <c r="F74" s="60"/>
      <c r="G74" s="60"/>
      <c r="H74" s="60"/>
    </row>
    <row r="75" spans="2:8" ht="15" customHeight="1">
      <c r="B75" s="60" t="s">
        <v>184</v>
      </c>
      <c r="C75" s="94"/>
      <c r="D75" s="60"/>
      <c r="E75" s="60"/>
      <c r="F75" s="60"/>
      <c r="G75" s="60"/>
      <c r="H75" s="60"/>
    </row>
    <row r="76" spans="2:8" ht="15" customHeight="1">
      <c r="B76" s="60" t="s">
        <v>249</v>
      </c>
      <c r="C76" s="94"/>
      <c r="D76" s="60"/>
      <c r="E76" s="60"/>
      <c r="F76" s="60"/>
      <c r="G76" s="60"/>
      <c r="H76" s="60"/>
    </row>
    <row r="77" spans="2:8" ht="15" customHeight="1">
      <c r="B77" s="60" t="s">
        <v>250</v>
      </c>
      <c r="C77" s="94"/>
      <c r="D77" s="60"/>
      <c r="E77" s="60"/>
      <c r="F77" s="60"/>
      <c r="G77" s="60"/>
      <c r="H77" s="60"/>
    </row>
  </sheetData>
  <mergeCells count="102">
    <mergeCell ref="AL4:AO4"/>
    <mergeCell ref="AL5:AO5"/>
    <mergeCell ref="AI7:AK7"/>
    <mergeCell ref="G9:AK9"/>
    <mergeCell ref="AL9:AL12"/>
    <mergeCell ref="AN13:AO13"/>
    <mergeCell ref="AN14:AO14"/>
    <mergeCell ref="AL2:AO2"/>
    <mergeCell ref="N3:Q3"/>
    <mergeCell ref="R3:S3"/>
    <mergeCell ref="T3:U3"/>
    <mergeCell ref="V3:W3"/>
    <mergeCell ref="AL3:AO3"/>
    <mergeCell ref="G10:M10"/>
    <mergeCell ref="N10:T10"/>
    <mergeCell ref="U10:AA10"/>
    <mergeCell ref="AB10:AH10"/>
    <mergeCell ref="AI10:AK10"/>
    <mergeCell ref="AL6:AO6"/>
    <mergeCell ref="B9:B12"/>
    <mergeCell ref="D9:D12"/>
    <mergeCell ref="E9:E12"/>
    <mergeCell ref="F9:F12"/>
    <mergeCell ref="AN15:AO15"/>
    <mergeCell ref="AN16:AO16"/>
    <mergeCell ref="AN17:AO17"/>
    <mergeCell ref="AN18:AO18"/>
    <mergeCell ref="AM9:AM12"/>
    <mergeCell ref="AN9:AO12"/>
    <mergeCell ref="C9:C10"/>
    <mergeCell ref="C11:C12"/>
    <mergeCell ref="AN19:AO19"/>
    <mergeCell ref="AN20:AO20"/>
    <mergeCell ref="AN21:AO21"/>
    <mergeCell ref="AN22:AO22"/>
    <mergeCell ref="AN23:AO23"/>
    <mergeCell ref="AN24:AO24"/>
    <mergeCell ref="AN25:AO25"/>
    <mergeCell ref="AN26:AO26"/>
    <mergeCell ref="AN27:AO27"/>
    <mergeCell ref="G42:I42"/>
    <mergeCell ref="J42:L42"/>
    <mergeCell ref="AM40:AN40"/>
    <mergeCell ref="AK42:AL42"/>
    <mergeCell ref="AK41:AL41"/>
    <mergeCell ref="AE42:AG42"/>
    <mergeCell ref="AH40:AL40"/>
    <mergeCell ref="M42:O42"/>
    <mergeCell ref="P42:R42"/>
    <mergeCell ref="S42:U42"/>
    <mergeCell ref="V42:X42"/>
    <mergeCell ref="Y42:AA42"/>
    <mergeCell ref="AB42:AD42"/>
    <mergeCell ref="AH42:AJ42"/>
    <mergeCell ref="AN28:AO28"/>
    <mergeCell ref="AN29:AO29"/>
    <mergeCell ref="AN30:AO30"/>
    <mergeCell ref="AN31:AO31"/>
    <mergeCell ref="AN32:AO32"/>
    <mergeCell ref="AB41:AD41"/>
    <mergeCell ref="AE41:AG41"/>
    <mergeCell ref="AH41:AJ41"/>
    <mergeCell ref="D40:E40"/>
    <mergeCell ref="F40:I40"/>
    <mergeCell ref="J40:O40"/>
    <mergeCell ref="P40:U40"/>
    <mergeCell ref="V40:AA40"/>
    <mergeCell ref="AB40:AG40"/>
    <mergeCell ref="G41:I41"/>
    <mergeCell ref="J41:L41"/>
    <mergeCell ref="M41:O41"/>
    <mergeCell ref="P41:R41"/>
    <mergeCell ref="S41:U41"/>
    <mergeCell ref="V41:X41"/>
    <mergeCell ref="Y41:AA41"/>
    <mergeCell ref="B33:F33"/>
    <mergeCell ref="AN33:AO34"/>
    <mergeCell ref="B34:F34"/>
    <mergeCell ref="D58:F58"/>
    <mergeCell ref="AB44:AG44"/>
    <mergeCell ref="AH44:AL44"/>
    <mergeCell ref="AM44:AN44"/>
    <mergeCell ref="D54:F54"/>
    <mergeCell ref="D55:F55"/>
    <mergeCell ref="D56:F56"/>
    <mergeCell ref="D57:F57"/>
    <mergeCell ref="AB43:AD43"/>
    <mergeCell ref="AE43:AG43"/>
    <mergeCell ref="AH43:AJ43"/>
    <mergeCell ref="AK43:AL43"/>
    <mergeCell ref="D44:E44"/>
    <mergeCell ref="F44:I44"/>
    <mergeCell ref="J44:O44"/>
    <mergeCell ref="P44:U44"/>
    <mergeCell ref="V44:AA44"/>
    <mergeCell ref="G43:I43"/>
    <mergeCell ref="J43:L43"/>
    <mergeCell ref="M43:O43"/>
    <mergeCell ref="P43:R43"/>
    <mergeCell ref="S43:U43"/>
    <mergeCell ref="V43:X43"/>
    <mergeCell ref="Y43:AA43"/>
  </mergeCells>
  <phoneticPr fontId="3"/>
  <dataValidations count="6">
    <dataValidation type="list" allowBlank="1" showInputMessage="1" sqref="C15:C32" xr:uid="{00000000-0002-0000-1700-000000000000}">
      <formula1>INDIRECT($AL$2)</formula1>
    </dataValidation>
    <dataValidation type="list" allowBlank="1" showInputMessage="1" showErrorMessage="1" sqref="AL4:AO4" xr:uid="{00000000-0002-0000-1700-000001000000}">
      <formula1>"４週,歴月"</formula1>
    </dataValidation>
    <dataValidation type="list" allowBlank="1" showInputMessage="1" showErrorMessage="1" sqref="AL5:AO5" xr:uid="{00000000-0002-0000-1700-000002000000}">
      <formula1>"予定,実績"</formula1>
    </dataValidation>
    <dataValidation operator="greaterThanOrEqual" allowBlank="1" showInputMessage="1" showErrorMessage="1" sqref="J38 M38" xr:uid="{00000000-0002-0000-1700-000004000000}"/>
    <dataValidation type="list" allowBlank="1" showInputMessage="1" showErrorMessage="1" sqref="D13:D32" xr:uid="{00000000-0002-0000-1700-000005000000}">
      <formula1>"A,B,C,D"</formula1>
    </dataValidation>
    <dataValidation allowBlank="1" showInputMessage="1" sqref="C13:C14"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ゴシック,標準"&amp;10（別紙２－１）
（標準様式４）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B1:AP75"/>
  <sheetViews>
    <sheetView showGridLines="0" view="pageBreakPreview" zoomScaleNormal="100" zoomScaleSheetLayoutView="100" workbookViewId="0">
      <selection activeCell="B1" sqref="B1"/>
    </sheetView>
  </sheetViews>
  <sheetFormatPr defaultColWidth="8.25" defaultRowHeight="21" customHeight="1"/>
  <cols>
    <col min="1" max="1" width="1.375" style="59" customWidth="1"/>
    <col min="2" max="2" width="2.625" style="59" customWidth="1"/>
    <col min="3" max="3" width="14.5" style="61" customWidth="1"/>
    <col min="4" max="4" width="6.625" style="59" customWidth="1"/>
    <col min="5" max="6" width="7.625" style="59" customWidth="1"/>
    <col min="7" max="37" width="2.625" style="59" customWidth="1"/>
    <col min="38" max="38" width="6.625" style="59" customWidth="1"/>
    <col min="39" max="40" width="7.625" style="59" customWidth="1"/>
    <col min="41" max="41" width="5.625" style="59" customWidth="1"/>
    <col min="42" max="16384" width="8.25" style="59"/>
  </cols>
  <sheetData>
    <row r="1" spans="2:42" ht="21" customHeight="1">
      <c r="B1" s="112"/>
    </row>
    <row r="2" spans="2:42" ht="20.100000000000001" customHeight="1">
      <c r="B2" s="95" t="s">
        <v>97</v>
      </c>
      <c r="D2" s="80"/>
      <c r="E2" s="80"/>
      <c r="F2" s="80"/>
      <c r="G2" s="80"/>
      <c r="H2" s="80"/>
      <c r="I2" s="80"/>
      <c r="J2" s="80"/>
      <c r="K2" s="80"/>
      <c r="L2" s="80"/>
      <c r="M2" s="80"/>
      <c r="N2" s="80"/>
      <c r="O2" s="80"/>
      <c r="P2" s="80"/>
      <c r="Q2" s="80"/>
      <c r="R2" s="80"/>
      <c r="S2" s="80"/>
      <c r="T2" s="80"/>
      <c r="U2" s="80"/>
      <c r="V2" s="80"/>
      <c r="W2" s="80"/>
      <c r="X2" s="80"/>
      <c r="Y2" s="68"/>
      <c r="Z2" s="68"/>
      <c r="AA2" s="62"/>
      <c r="AB2" s="62"/>
      <c r="AC2" s="62"/>
      <c r="AD2" s="62"/>
      <c r="AE2" s="87"/>
      <c r="AF2" s="87"/>
      <c r="AG2" s="87"/>
      <c r="AH2" s="87"/>
      <c r="AI2" s="87"/>
      <c r="AJ2" s="81" t="s">
        <v>154</v>
      </c>
      <c r="AK2" s="81"/>
      <c r="AL2" s="260" t="s">
        <v>213</v>
      </c>
      <c r="AM2" s="260"/>
      <c r="AN2" s="260"/>
      <c r="AO2" s="260"/>
    </row>
    <row r="3" spans="2:42" ht="18" customHeight="1">
      <c r="B3" s="62"/>
      <c r="C3" s="63"/>
      <c r="D3" s="63"/>
      <c r="E3" s="63"/>
      <c r="F3" s="63"/>
      <c r="G3" s="63"/>
      <c r="H3" s="63"/>
      <c r="I3" s="63"/>
      <c r="J3" s="63"/>
      <c r="K3" s="63"/>
      <c r="L3" s="63"/>
      <c r="M3" s="63"/>
      <c r="N3" s="261">
        <v>2024</v>
      </c>
      <c r="O3" s="261"/>
      <c r="P3" s="261"/>
      <c r="Q3" s="261"/>
      <c r="R3" s="262" t="s">
        <v>150</v>
      </c>
      <c r="S3" s="262"/>
      <c r="T3" s="261">
        <v>5</v>
      </c>
      <c r="U3" s="261"/>
      <c r="V3" s="262" t="s">
        <v>151</v>
      </c>
      <c r="W3" s="262"/>
      <c r="X3" s="63"/>
      <c r="Y3" s="63"/>
      <c r="Z3" s="63"/>
      <c r="AA3" s="62"/>
      <c r="AB3" s="62"/>
      <c r="AD3" s="81"/>
      <c r="AE3" s="63"/>
      <c r="AF3" s="63"/>
      <c r="AG3" s="63"/>
      <c r="AH3" s="63"/>
      <c r="AI3" s="63"/>
      <c r="AJ3" s="81" t="s">
        <v>155</v>
      </c>
      <c r="AK3" s="81"/>
      <c r="AL3" s="263"/>
      <c r="AM3" s="263"/>
      <c r="AN3" s="263"/>
      <c r="AO3" s="263"/>
    </row>
    <row r="4" spans="2:42" ht="18" customHeight="1">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158</v>
      </c>
      <c r="AK4" s="81"/>
      <c r="AL4" s="256"/>
      <c r="AM4" s="256"/>
      <c r="AN4" s="256"/>
      <c r="AO4" s="256"/>
    </row>
    <row r="5" spans="2:42" ht="18" customHeight="1">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88"/>
      <c r="AH5" s="88"/>
      <c r="AI5" s="88"/>
      <c r="AJ5" s="89" t="s">
        <v>159</v>
      </c>
      <c r="AK5" s="81"/>
      <c r="AL5" s="256"/>
      <c r="AM5" s="256"/>
      <c r="AN5" s="256"/>
      <c r="AO5" s="256"/>
    </row>
    <row r="6" spans="2:42" ht="18" customHeight="1">
      <c r="B6" s="85"/>
      <c r="C6" s="85"/>
      <c r="D6" s="85"/>
      <c r="E6" s="85"/>
      <c r="F6" s="85"/>
      <c r="G6" s="85"/>
      <c r="H6" s="85"/>
      <c r="I6" s="85"/>
      <c r="J6" s="85"/>
      <c r="K6" s="85"/>
      <c r="L6" s="85"/>
      <c r="M6" s="85"/>
      <c r="N6" s="85"/>
      <c r="O6" s="85"/>
      <c r="P6" s="85"/>
      <c r="Q6" s="85"/>
      <c r="R6" s="85"/>
      <c r="S6" s="85"/>
      <c r="T6" s="85"/>
      <c r="U6" s="85"/>
      <c r="V6" s="85"/>
      <c r="W6" s="85"/>
      <c r="X6" s="85"/>
      <c r="Z6" s="88"/>
      <c r="AA6" s="88"/>
      <c r="AB6" s="88"/>
      <c r="AC6" s="62"/>
      <c r="AD6" s="88"/>
      <c r="AE6" s="88"/>
      <c r="AF6" s="88"/>
      <c r="AG6" s="108"/>
      <c r="AH6" s="108"/>
      <c r="AI6" s="108"/>
      <c r="AJ6" s="109" t="s">
        <v>236</v>
      </c>
      <c r="AK6" s="81"/>
      <c r="AL6" s="256"/>
      <c r="AM6" s="256"/>
      <c r="AN6" s="256"/>
      <c r="AO6" s="256"/>
    </row>
    <row r="7" spans="2:42" ht="18" customHeight="1">
      <c r="B7" s="85"/>
      <c r="C7" s="85"/>
      <c r="D7" s="85"/>
      <c r="E7" s="85"/>
      <c r="F7" s="85"/>
      <c r="G7" s="85"/>
      <c r="H7" s="85"/>
      <c r="I7" s="85"/>
      <c r="J7" s="85"/>
      <c r="K7" s="85"/>
      <c r="L7" s="85"/>
      <c r="M7" s="85"/>
      <c r="N7" s="85"/>
      <c r="O7" s="85"/>
      <c r="P7" s="85"/>
      <c r="Q7" s="85"/>
      <c r="R7" s="85"/>
      <c r="S7" s="85"/>
      <c r="T7" s="85"/>
      <c r="V7" s="85"/>
      <c r="W7" s="85"/>
      <c r="X7" s="85"/>
      <c r="Z7" s="88"/>
      <c r="AA7" s="88"/>
      <c r="AB7" s="88"/>
      <c r="AC7" s="62"/>
      <c r="AD7" s="88"/>
      <c r="AE7" s="88"/>
      <c r="AF7" s="88"/>
      <c r="AG7" s="88"/>
      <c r="AH7" s="89" t="s">
        <v>160</v>
      </c>
      <c r="AI7" s="257"/>
      <c r="AJ7" s="257"/>
      <c r="AK7" s="257"/>
      <c r="AL7" s="88" t="s">
        <v>156</v>
      </c>
      <c r="AM7" s="98"/>
      <c r="AN7" s="88" t="s">
        <v>157</v>
      </c>
      <c r="AO7" s="62"/>
    </row>
    <row r="8" spans="2:42" ht="9.9499999999999993" customHeight="1">
      <c r="B8" s="62"/>
      <c r="C8" s="67"/>
      <c r="D8" s="67"/>
      <c r="E8" s="67"/>
      <c r="F8" s="67"/>
      <c r="G8" s="67"/>
      <c r="H8" s="67"/>
      <c r="I8" s="67"/>
      <c r="J8" s="67"/>
      <c r="K8" s="67"/>
      <c r="L8" s="67"/>
      <c r="M8" s="67"/>
      <c r="N8" s="67"/>
      <c r="O8" s="67"/>
      <c r="P8" s="67"/>
      <c r="Q8" s="67"/>
      <c r="R8" s="67"/>
      <c r="S8" s="67"/>
      <c r="T8" s="67"/>
      <c r="U8" s="67"/>
      <c r="V8" s="67"/>
      <c r="W8" s="67"/>
      <c r="X8" s="67"/>
      <c r="Y8" s="63"/>
      <c r="Z8" s="63"/>
      <c r="AA8" s="63"/>
      <c r="AB8" s="63"/>
      <c r="AC8" s="63"/>
      <c r="AD8" s="63"/>
      <c r="AE8" s="63"/>
      <c r="AF8" s="63"/>
      <c r="AG8" s="63"/>
      <c r="AH8" s="63"/>
      <c r="AI8" s="63"/>
      <c r="AJ8" s="63"/>
      <c r="AK8" s="63"/>
      <c r="AL8" s="63"/>
      <c r="AM8" s="63"/>
      <c r="AN8" s="62"/>
      <c r="AO8" s="62"/>
    </row>
    <row r="9" spans="2:42" ht="15" customHeight="1">
      <c r="B9" s="245" t="s">
        <v>153</v>
      </c>
      <c r="C9" s="252" t="s">
        <v>161</v>
      </c>
      <c r="D9" s="247" t="s">
        <v>162</v>
      </c>
      <c r="E9" s="236" t="s">
        <v>163</v>
      </c>
      <c r="F9" s="243" t="s">
        <v>164</v>
      </c>
      <c r="G9" s="258" t="s">
        <v>191</v>
      </c>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9" t="s">
        <v>192</v>
      </c>
      <c r="AM9" s="250" t="s">
        <v>193</v>
      </c>
      <c r="AN9" s="251" t="s">
        <v>194</v>
      </c>
      <c r="AO9" s="251"/>
    </row>
    <row r="10" spans="2:42" ht="15" customHeight="1">
      <c r="B10" s="245"/>
      <c r="C10" s="253"/>
      <c r="D10" s="248"/>
      <c r="E10" s="236"/>
      <c r="F10" s="243"/>
      <c r="G10" s="236" t="s">
        <v>104</v>
      </c>
      <c r="H10" s="236"/>
      <c r="I10" s="236"/>
      <c r="J10" s="236"/>
      <c r="K10" s="236"/>
      <c r="L10" s="236"/>
      <c r="M10" s="236"/>
      <c r="N10" s="236" t="s">
        <v>105</v>
      </c>
      <c r="O10" s="236"/>
      <c r="P10" s="236"/>
      <c r="Q10" s="236"/>
      <c r="R10" s="236"/>
      <c r="S10" s="236"/>
      <c r="T10" s="236"/>
      <c r="U10" s="236" t="s">
        <v>106</v>
      </c>
      <c r="V10" s="236"/>
      <c r="W10" s="236"/>
      <c r="X10" s="236"/>
      <c r="Y10" s="236"/>
      <c r="Z10" s="236"/>
      <c r="AA10" s="236"/>
      <c r="AB10" s="236" t="s">
        <v>107</v>
      </c>
      <c r="AC10" s="236"/>
      <c r="AD10" s="236"/>
      <c r="AE10" s="236"/>
      <c r="AF10" s="236"/>
      <c r="AG10" s="236"/>
      <c r="AH10" s="236"/>
      <c r="AI10" s="236" t="s">
        <v>110</v>
      </c>
      <c r="AJ10" s="236"/>
      <c r="AK10" s="236"/>
      <c r="AL10" s="259"/>
      <c r="AM10" s="250"/>
      <c r="AN10" s="251"/>
      <c r="AO10" s="251"/>
    </row>
    <row r="11" spans="2:42" ht="15" customHeight="1">
      <c r="B11" s="245"/>
      <c r="C11" s="254" t="s">
        <v>241</v>
      </c>
      <c r="D11" s="248"/>
      <c r="E11" s="236"/>
      <c r="F11" s="243"/>
      <c r="G11" s="64">
        <f>DATE($N$3,$T$3,1)</f>
        <v>45413</v>
      </c>
      <c r="H11" s="64">
        <f>DATE($N$3,$T$3,2)</f>
        <v>45414</v>
      </c>
      <c r="I11" s="64">
        <f>DATE($N$3,$T$3,3)</f>
        <v>45415</v>
      </c>
      <c r="J11" s="64">
        <f>DATE($N$3,$T$3,4)</f>
        <v>45416</v>
      </c>
      <c r="K11" s="64">
        <f>DATE($N$3,$T$3,5)</f>
        <v>45417</v>
      </c>
      <c r="L11" s="64">
        <f>DATE($N$3,$T$3,6)</f>
        <v>45418</v>
      </c>
      <c r="M11" s="64">
        <f>DATE($N$3,$T$3,7)</f>
        <v>45419</v>
      </c>
      <c r="N11" s="64">
        <f>DATE($N$3,$T$3,8)</f>
        <v>45420</v>
      </c>
      <c r="O11" s="64">
        <f>DATE($N$3,$T$3,9)</f>
        <v>45421</v>
      </c>
      <c r="P11" s="64">
        <f>DATE($N$3,$T$3,10)</f>
        <v>45422</v>
      </c>
      <c r="Q11" s="64">
        <f>DATE($N$3,$T$3,11)</f>
        <v>45423</v>
      </c>
      <c r="R11" s="64">
        <f>DATE($N$3,$T$3,12)</f>
        <v>45424</v>
      </c>
      <c r="S11" s="64">
        <f>DATE($N$3,$T$3,13)</f>
        <v>45425</v>
      </c>
      <c r="T11" s="64">
        <f>DATE($N$3,$T$3,14)</f>
        <v>45426</v>
      </c>
      <c r="U11" s="64">
        <f>DATE($N$3,$T$3,15)</f>
        <v>45427</v>
      </c>
      <c r="V11" s="64">
        <f>DATE($N$3,$T$3,16)</f>
        <v>45428</v>
      </c>
      <c r="W11" s="64">
        <f>DATE($N$3,$T$3,17)</f>
        <v>45429</v>
      </c>
      <c r="X11" s="64">
        <f>DATE($N$3,$T$3,18)</f>
        <v>45430</v>
      </c>
      <c r="Y11" s="64">
        <f>DATE($N$3,$T$3,19)</f>
        <v>45431</v>
      </c>
      <c r="Z11" s="64">
        <f>DATE($N$3,$T$3,20)</f>
        <v>45432</v>
      </c>
      <c r="AA11" s="64">
        <f>DATE($N$3,$T$3,21)</f>
        <v>45433</v>
      </c>
      <c r="AB11" s="64">
        <f>DATE($N$3,$T$3,22)</f>
        <v>45434</v>
      </c>
      <c r="AC11" s="64">
        <f>DATE($N$3,$T$3,23)</f>
        <v>45435</v>
      </c>
      <c r="AD11" s="64">
        <f>DATE($N$3,$T$3,24)</f>
        <v>45436</v>
      </c>
      <c r="AE11" s="64">
        <f>DATE($N$3,$T$3,25)</f>
        <v>45437</v>
      </c>
      <c r="AF11" s="64">
        <f>DATE($N$3,$T$3,26)</f>
        <v>45438</v>
      </c>
      <c r="AG11" s="64">
        <f>DATE($N$3,$T$3,27)</f>
        <v>45439</v>
      </c>
      <c r="AH11" s="64">
        <f>DATE($N$3,$T$3,28)</f>
        <v>45440</v>
      </c>
      <c r="AI11" s="64">
        <f>IF(DAY(EOMONTH(G11,0))&lt;29,"",DATE($N$3,$T$3,29))</f>
        <v>45441</v>
      </c>
      <c r="AJ11" s="64">
        <f>IF(DAY(EOMONTH(G11,0))&lt;30,"",DATE($N$3,$T$3,30))</f>
        <v>45442</v>
      </c>
      <c r="AK11" s="64">
        <f>IF(DAY(EOMONTH(G11,0))&lt;31,"",DATE($N$3,$T$3,31))</f>
        <v>45443</v>
      </c>
      <c r="AL11" s="259"/>
      <c r="AM11" s="250"/>
      <c r="AN11" s="251"/>
      <c r="AO11" s="251"/>
    </row>
    <row r="12" spans="2:42" ht="15" customHeight="1">
      <c r="B12" s="245"/>
      <c r="C12" s="255"/>
      <c r="D12" s="249"/>
      <c r="E12" s="236"/>
      <c r="F12" s="243"/>
      <c r="G12" s="65">
        <f>DATE($N$3,$T$3,1)</f>
        <v>45413</v>
      </c>
      <c r="H12" s="65">
        <f>DATE($N$3,$T$3,2)</f>
        <v>45414</v>
      </c>
      <c r="I12" s="65">
        <f>DATE($N$3,$T$3,3)</f>
        <v>45415</v>
      </c>
      <c r="J12" s="65">
        <f>DATE($N$3,$T$3,4)</f>
        <v>45416</v>
      </c>
      <c r="K12" s="65">
        <f>DATE($N$3,$T$3,5)</f>
        <v>45417</v>
      </c>
      <c r="L12" s="65">
        <f>DATE($N$3,$T$3,6)</f>
        <v>45418</v>
      </c>
      <c r="M12" s="65">
        <f>DATE($N$3,$T$3,7)</f>
        <v>45419</v>
      </c>
      <c r="N12" s="65">
        <f>DATE($N$3,$T$3,8)</f>
        <v>45420</v>
      </c>
      <c r="O12" s="65">
        <f>DATE($N$3,$T$3,9)</f>
        <v>45421</v>
      </c>
      <c r="P12" s="65">
        <f>DATE($N$3,$T$3,10)</f>
        <v>45422</v>
      </c>
      <c r="Q12" s="65">
        <f>DATE($N$3,$T$3,11)</f>
        <v>45423</v>
      </c>
      <c r="R12" s="65">
        <f>DATE($N$3,$T$3,12)</f>
        <v>45424</v>
      </c>
      <c r="S12" s="65">
        <f>DATE($N$3,$T$3,13)</f>
        <v>45425</v>
      </c>
      <c r="T12" s="65">
        <f>DATE($N$3,$T$3,14)</f>
        <v>45426</v>
      </c>
      <c r="U12" s="65">
        <f>DATE($N$3,$T$3,15)</f>
        <v>45427</v>
      </c>
      <c r="V12" s="65">
        <f>DATE($N$3,$T$3,16)</f>
        <v>45428</v>
      </c>
      <c r="W12" s="65">
        <f>DATE($N$3,$T$3,17)</f>
        <v>45429</v>
      </c>
      <c r="X12" s="65">
        <f>DATE($N$3,$T$3,18)</f>
        <v>45430</v>
      </c>
      <c r="Y12" s="65">
        <f>DATE($N$3,$T$3,19)</f>
        <v>45431</v>
      </c>
      <c r="Z12" s="65">
        <f>DATE($N$3,$T$3,20)</f>
        <v>45432</v>
      </c>
      <c r="AA12" s="65">
        <f>DATE($N$3,$T$3,21)</f>
        <v>45433</v>
      </c>
      <c r="AB12" s="65">
        <f>DATE($N$3,$T$3,22)</f>
        <v>45434</v>
      </c>
      <c r="AC12" s="65">
        <f>DATE($N$3,$T$3,23)</f>
        <v>45435</v>
      </c>
      <c r="AD12" s="65">
        <f>DATE($N$3,$T$3,24)</f>
        <v>45436</v>
      </c>
      <c r="AE12" s="65">
        <f>DATE($N$3,$T$3,25)</f>
        <v>45437</v>
      </c>
      <c r="AF12" s="65">
        <f>DATE($N$3,$T$3,26)</f>
        <v>45438</v>
      </c>
      <c r="AG12" s="65">
        <f>DATE($N$3,$T$3,27)</f>
        <v>45439</v>
      </c>
      <c r="AH12" s="65">
        <f>DATE($N$3,$T$3,28)</f>
        <v>45440</v>
      </c>
      <c r="AI12" s="65">
        <f>IF(DAY(EOMONTH(G12,0))&lt;29,"",DATE($N$3,$T$3,29))</f>
        <v>45441</v>
      </c>
      <c r="AJ12" s="65">
        <f>IF(DAY(EOMONTH(G12,0))&lt;30,"",DATE($N$3,$T$3,30))</f>
        <v>45442</v>
      </c>
      <c r="AK12" s="65">
        <f>IF(DAY(EOMONTH(G12,0))&lt;31,"",DATE($N$3,$T$3,31))</f>
        <v>45443</v>
      </c>
      <c r="AL12" s="259"/>
      <c r="AM12" s="250"/>
      <c r="AN12" s="251"/>
      <c r="AO12" s="251"/>
    </row>
    <row r="13" spans="2:42" ht="18" customHeight="1">
      <c r="B13" s="74">
        <v>1</v>
      </c>
      <c r="C13" s="102" t="s">
        <v>112</v>
      </c>
      <c r="D13" s="83" t="s">
        <v>185</v>
      </c>
      <c r="E13" s="103"/>
      <c r="F13" s="104" t="s">
        <v>185</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+SUM(G13:AK13)</f>
        <v>0</v>
      </c>
      <c r="AM13" s="71">
        <f t="shared" ref="AM13:AM33" si="0">IF($AL$4="４週",AL13/4,AL13/(DAY(EOMONTH($G$11,0))/7))</f>
        <v>0</v>
      </c>
      <c r="AN13" s="240"/>
      <c r="AO13" s="240"/>
      <c r="AP13" s="111" t="str">
        <f>IF(C13="","",IF(ISERROR(MATCH(C13,$D$38:$AN$38,0)),"その他職員",C13))</f>
        <v>管理者</v>
      </c>
    </row>
    <row r="14" spans="2:42" ht="18" customHeight="1">
      <c r="B14" s="74">
        <v>2</v>
      </c>
      <c r="C14" s="102" t="s">
        <v>251</v>
      </c>
      <c r="D14" s="83" t="s">
        <v>186</v>
      </c>
      <c r="E14" s="103"/>
      <c r="F14" s="104" t="s">
        <v>186</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ref="AL14:AL33" si="1">+SUM(G14:AK14)</f>
        <v>0</v>
      </c>
      <c r="AM14" s="71">
        <f t="shared" si="0"/>
        <v>0</v>
      </c>
      <c r="AN14" s="240"/>
      <c r="AO14" s="240"/>
      <c r="AP14" s="111" t="str">
        <f t="shared" ref="AP14:AP32" si="2">IF(C14="","",IF(ISERROR(MATCH(C14,$D$38:$AN$38,0)),"その他職員",C14))</f>
        <v>児童発達支援管理責任者</v>
      </c>
    </row>
    <row r="15" spans="2:42" ht="18" customHeight="1">
      <c r="B15" s="74">
        <v>3</v>
      </c>
      <c r="C15" s="102" t="s">
        <v>209</v>
      </c>
      <c r="D15" s="83" t="s">
        <v>187</v>
      </c>
      <c r="E15" s="103"/>
      <c r="F15" s="104" t="s">
        <v>187</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1"/>
        <v>0</v>
      </c>
      <c r="AM15" s="71">
        <f t="shared" si="0"/>
        <v>0</v>
      </c>
      <c r="AN15" s="240"/>
      <c r="AO15" s="240"/>
      <c r="AP15" s="111" t="str">
        <f t="shared" si="2"/>
        <v>嘱託医</v>
      </c>
    </row>
    <row r="16" spans="2:42" ht="18" customHeight="1">
      <c r="B16" s="74">
        <v>4</v>
      </c>
      <c r="C16" s="102" t="s">
        <v>137</v>
      </c>
      <c r="D16" s="83" t="s">
        <v>188</v>
      </c>
      <c r="E16" s="103"/>
      <c r="F16" s="104" t="s">
        <v>188</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1"/>
        <v>0</v>
      </c>
      <c r="AM16" s="71">
        <f t="shared" si="0"/>
        <v>0</v>
      </c>
      <c r="AN16" s="240"/>
      <c r="AO16" s="240"/>
      <c r="AP16" s="111" t="str">
        <f t="shared" si="2"/>
        <v>児童指導員</v>
      </c>
    </row>
    <row r="17" spans="2:42" ht="18" customHeight="1">
      <c r="B17" s="74">
        <v>5</v>
      </c>
      <c r="C17" s="102" t="s">
        <v>239</v>
      </c>
      <c r="D17" s="83" t="s">
        <v>186</v>
      </c>
      <c r="E17" s="103"/>
      <c r="F17" s="104" t="s">
        <v>230</v>
      </c>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1"/>
        <v>0</v>
      </c>
      <c r="AM17" s="71">
        <f t="shared" si="0"/>
        <v>0</v>
      </c>
      <c r="AN17" s="240"/>
      <c r="AO17" s="240"/>
      <c r="AP17" s="111" t="str">
        <f t="shared" si="2"/>
        <v>その他職員</v>
      </c>
    </row>
    <row r="18" spans="2:42" ht="18" customHeight="1">
      <c r="B18" s="74">
        <v>6</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1"/>
        <v>0</v>
      </c>
      <c r="AM18" s="71">
        <f t="shared" si="0"/>
        <v>0</v>
      </c>
      <c r="AN18" s="240"/>
      <c r="AO18" s="240"/>
      <c r="AP18" s="111" t="str">
        <f t="shared" si="2"/>
        <v/>
      </c>
    </row>
    <row r="19" spans="2:42" ht="18" customHeight="1">
      <c r="B19" s="74">
        <v>7</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1"/>
        <v>0</v>
      </c>
      <c r="AM19" s="71">
        <f t="shared" si="0"/>
        <v>0</v>
      </c>
      <c r="AN19" s="240"/>
      <c r="AO19" s="240"/>
      <c r="AP19" s="111" t="str">
        <f t="shared" si="2"/>
        <v/>
      </c>
    </row>
    <row r="20" spans="2:42" ht="18" customHeight="1">
      <c r="B20" s="74">
        <v>8</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1"/>
        <v>0</v>
      </c>
      <c r="AM20" s="71">
        <f t="shared" si="0"/>
        <v>0</v>
      </c>
      <c r="AN20" s="240"/>
      <c r="AO20" s="240"/>
      <c r="AP20" s="111" t="str">
        <f t="shared" si="2"/>
        <v/>
      </c>
    </row>
    <row r="21" spans="2:42" ht="18" customHeight="1">
      <c r="B21" s="74">
        <v>9</v>
      </c>
      <c r="C21" s="102"/>
      <c r="D21" s="83"/>
      <c r="E21" s="103"/>
      <c r="F21" s="104"/>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f t="shared" si="1"/>
        <v>0</v>
      </c>
      <c r="AM21" s="71">
        <f t="shared" si="0"/>
        <v>0</v>
      </c>
      <c r="AN21" s="240"/>
      <c r="AO21" s="240"/>
      <c r="AP21" s="111" t="str">
        <f t="shared" si="2"/>
        <v/>
      </c>
    </row>
    <row r="22" spans="2:42" ht="18" customHeight="1">
      <c r="B22" s="74">
        <v>10</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1"/>
        <v>0</v>
      </c>
      <c r="AM22" s="71">
        <f t="shared" si="0"/>
        <v>0</v>
      </c>
      <c r="AN22" s="240"/>
      <c r="AO22" s="240"/>
      <c r="AP22" s="111" t="str">
        <f t="shared" si="2"/>
        <v/>
      </c>
    </row>
    <row r="23" spans="2:42" ht="18" customHeight="1">
      <c r="B23" s="74">
        <v>11</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1"/>
        <v>0</v>
      </c>
      <c r="AM23" s="71">
        <f t="shared" si="0"/>
        <v>0</v>
      </c>
      <c r="AN23" s="240"/>
      <c r="AO23" s="240"/>
      <c r="AP23" s="111" t="str">
        <f t="shared" si="2"/>
        <v/>
      </c>
    </row>
    <row r="24" spans="2:42" ht="18" customHeight="1">
      <c r="B24" s="74">
        <v>12</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1"/>
        <v>0</v>
      </c>
      <c r="AM24" s="71">
        <f t="shared" si="0"/>
        <v>0</v>
      </c>
      <c r="AN24" s="240"/>
      <c r="AO24" s="240"/>
      <c r="AP24" s="111" t="str">
        <f t="shared" si="2"/>
        <v/>
      </c>
    </row>
    <row r="25" spans="2:42" ht="18" customHeight="1">
      <c r="B25" s="74">
        <v>13</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1"/>
        <v>0</v>
      </c>
      <c r="AM25" s="71">
        <f t="shared" si="0"/>
        <v>0</v>
      </c>
      <c r="AN25" s="240"/>
      <c r="AO25" s="240"/>
      <c r="AP25" s="111" t="str">
        <f t="shared" si="2"/>
        <v/>
      </c>
    </row>
    <row r="26" spans="2:42" ht="18" customHeight="1">
      <c r="B26" s="74">
        <v>14</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1"/>
        <v>0</v>
      </c>
      <c r="AM26" s="71">
        <f t="shared" si="0"/>
        <v>0</v>
      </c>
      <c r="AN26" s="240"/>
      <c r="AO26" s="240"/>
      <c r="AP26" s="111" t="str">
        <f t="shared" si="2"/>
        <v/>
      </c>
    </row>
    <row r="27" spans="2:42" ht="18" customHeight="1">
      <c r="B27" s="74">
        <v>15</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1"/>
        <v>0</v>
      </c>
      <c r="AM27" s="71">
        <f t="shared" si="0"/>
        <v>0</v>
      </c>
      <c r="AN27" s="240"/>
      <c r="AO27" s="240"/>
      <c r="AP27" s="111" t="str">
        <f t="shared" si="2"/>
        <v/>
      </c>
    </row>
    <row r="28" spans="2:42" ht="18" customHeight="1">
      <c r="B28" s="74">
        <v>16</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1"/>
        <v>0</v>
      </c>
      <c r="AM28" s="71">
        <f t="shared" si="0"/>
        <v>0</v>
      </c>
      <c r="AN28" s="240"/>
      <c r="AO28" s="240"/>
      <c r="AP28" s="111" t="str">
        <f t="shared" si="2"/>
        <v/>
      </c>
    </row>
    <row r="29" spans="2:42" ht="18" customHeight="1">
      <c r="B29" s="74">
        <v>17</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1"/>
        <v>0</v>
      </c>
      <c r="AM29" s="71">
        <f t="shared" si="0"/>
        <v>0</v>
      </c>
      <c r="AN29" s="240"/>
      <c r="AO29" s="240"/>
      <c r="AP29" s="111" t="str">
        <f t="shared" si="2"/>
        <v/>
      </c>
    </row>
    <row r="30" spans="2:42" ht="18" customHeight="1">
      <c r="B30" s="74">
        <v>18</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1"/>
        <v>0</v>
      </c>
      <c r="AM30" s="71">
        <f t="shared" si="0"/>
        <v>0</v>
      </c>
      <c r="AN30" s="240"/>
      <c r="AO30" s="240"/>
      <c r="AP30" s="111" t="str">
        <f t="shared" si="2"/>
        <v/>
      </c>
    </row>
    <row r="31" spans="2:42" ht="18" customHeight="1">
      <c r="B31" s="74">
        <v>19</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1"/>
        <v>0</v>
      </c>
      <c r="AM31" s="71">
        <f t="shared" si="0"/>
        <v>0</v>
      </c>
      <c r="AN31" s="240"/>
      <c r="AO31" s="240"/>
      <c r="AP31" s="111" t="str">
        <f t="shared" si="2"/>
        <v/>
      </c>
    </row>
    <row r="32" spans="2:42" ht="18" customHeight="1">
      <c r="B32" s="74">
        <v>20</v>
      </c>
      <c r="C32" s="102"/>
      <c r="D32" s="83"/>
      <c r="E32" s="103"/>
      <c r="F32" s="104"/>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70">
        <f t="shared" si="1"/>
        <v>0</v>
      </c>
      <c r="AM32" s="71">
        <f t="shared" si="0"/>
        <v>0</v>
      </c>
      <c r="AN32" s="240"/>
      <c r="AO32" s="240"/>
      <c r="AP32" s="111" t="str">
        <f t="shared" si="2"/>
        <v/>
      </c>
    </row>
    <row r="33" spans="2:41" ht="18" customHeight="1">
      <c r="B33" s="243" t="s">
        <v>94</v>
      </c>
      <c r="C33" s="244"/>
      <c r="D33" s="244"/>
      <c r="E33" s="244"/>
      <c r="F33" s="244"/>
      <c r="G33" s="72">
        <f>+SUM(G13:G32)</f>
        <v>0</v>
      </c>
      <c r="H33" s="72">
        <f t="shared" ref="H33:AK33" si="3">+SUM(H13:H32)</f>
        <v>0</v>
      </c>
      <c r="I33" s="72">
        <f t="shared" si="3"/>
        <v>0</v>
      </c>
      <c r="J33" s="72">
        <f t="shared" si="3"/>
        <v>0</v>
      </c>
      <c r="K33" s="72">
        <f t="shared" si="3"/>
        <v>0</v>
      </c>
      <c r="L33" s="72">
        <f t="shared" si="3"/>
        <v>0</v>
      </c>
      <c r="M33" s="72">
        <f t="shared" si="3"/>
        <v>0</v>
      </c>
      <c r="N33" s="72">
        <f t="shared" si="3"/>
        <v>0</v>
      </c>
      <c r="O33" s="72">
        <f t="shared" si="3"/>
        <v>0</v>
      </c>
      <c r="P33" s="72">
        <f t="shared" si="3"/>
        <v>0</v>
      </c>
      <c r="Q33" s="72">
        <f t="shared" si="3"/>
        <v>0</v>
      </c>
      <c r="R33" s="72">
        <f t="shared" si="3"/>
        <v>0</v>
      </c>
      <c r="S33" s="72">
        <f t="shared" si="3"/>
        <v>0</v>
      </c>
      <c r="T33" s="72">
        <f t="shared" si="3"/>
        <v>0</v>
      </c>
      <c r="U33" s="72">
        <f t="shared" si="3"/>
        <v>0</v>
      </c>
      <c r="V33" s="72">
        <f t="shared" si="3"/>
        <v>0</v>
      </c>
      <c r="W33" s="72">
        <f t="shared" si="3"/>
        <v>0</v>
      </c>
      <c r="X33" s="72">
        <f t="shared" si="3"/>
        <v>0</v>
      </c>
      <c r="Y33" s="72">
        <f t="shared" si="3"/>
        <v>0</v>
      </c>
      <c r="Z33" s="72">
        <f t="shared" si="3"/>
        <v>0</v>
      </c>
      <c r="AA33" s="72">
        <f t="shared" si="3"/>
        <v>0</v>
      </c>
      <c r="AB33" s="72">
        <f t="shared" si="3"/>
        <v>0</v>
      </c>
      <c r="AC33" s="72">
        <f t="shared" si="3"/>
        <v>0</v>
      </c>
      <c r="AD33" s="72">
        <f t="shared" si="3"/>
        <v>0</v>
      </c>
      <c r="AE33" s="72">
        <f t="shared" si="3"/>
        <v>0</v>
      </c>
      <c r="AF33" s="72">
        <f t="shared" si="3"/>
        <v>0</v>
      </c>
      <c r="AG33" s="72">
        <f t="shared" si="3"/>
        <v>0</v>
      </c>
      <c r="AH33" s="72">
        <f t="shared" si="3"/>
        <v>0</v>
      </c>
      <c r="AI33" s="72">
        <f t="shared" si="3"/>
        <v>0</v>
      </c>
      <c r="AJ33" s="72">
        <f t="shared" si="3"/>
        <v>0</v>
      </c>
      <c r="AK33" s="72">
        <f t="shared" si="3"/>
        <v>0</v>
      </c>
      <c r="AL33" s="70">
        <f t="shared" si="1"/>
        <v>0</v>
      </c>
      <c r="AM33" s="71">
        <f t="shared" si="0"/>
        <v>0</v>
      </c>
      <c r="AN33" s="245"/>
      <c r="AO33" s="245"/>
    </row>
    <row r="34" spans="2:41" ht="18" customHeight="1">
      <c r="B34" s="244" t="s">
        <v>96</v>
      </c>
      <c r="C34" s="244"/>
      <c r="D34" s="244"/>
      <c r="E34" s="244"/>
      <c r="F34" s="24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72"/>
      <c r="AM34" s="73"/>
      <c r="AN34" s="245"/>
      <c r="AO34" s="245"/>
    </row>
    <row r="35" spans="2:41" ht="15" customHeight="1">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1" ht="15" customHeight="1">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1" ht="21" customHeight="1">
      <c r="B37" s="68" t="s">
        <v>253</v>
      </c>
      <c r="C37" s="59"/>
      <c r="D37" s="63"/>
      <c r="E37" s="63"/>
      <c r="F37" s="63"/>
      <c r="G37" s="63"/>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3"/>
      <c r="AN37" s="63"/>
      <c r="AO37" s="62"/>
    </row>
    <row r="38" spans="2:41" ht="24.95" customHeight="1">
      <c r="B38" s="62"/>
      <c r="C38" s="67"/>
      <c r="D38" s="233" t="str">
        <f>IF(VLOOKUP($AL$2,選択肢!$A$1:$J$32,D43,FALSE)=0,"-",VLOOKUP($AL$2,選択肢!$A$1:$J$32,D43,FALSE))</f>
        <v>管理者</v>
      </c>
      <c r="E38" s="234"/>
      <c r="F38" s="241" t="str">
        <f>IF(VLOOKUP($AL$2,選択肢!$A$1:$J$32,F43,FALSE)=0,"-",VLOOKUP($AL$2,選択肢!$A$1:$J$32,F43,FALSE))</f>
        <v>児童発達支援管理責任者</v>
      </c>
      <c r="G38" s="241"/>
      <c r="H38" s="241"/>
      <c r="I38" s="241"/>
      <c r="J38" s="233" t="str">
        <f>IF(VLOOKUP($AL$2,選択肢!$A$1:$J$32,J43,FALSE)=0,"-",VLOOKUP($AL$2,選択肢!$A$1:$J$32,J43,FALSE))</f>
        <v>嘱託医</v>
      </c>
      <c r="K38" s="234"/>
      <c r="L38" s="234"/>
      <c r="M38" s="234"/>
      <c r="N38" s="234"/>
      <c r="O38" s="235"/>
      <c r="P38" s="233" t="str">
        <f>IF(VLOOKUP($AL$2,選択肢!$A$1:$J$32,P43,FALSE)=0,"-",VLOOKUP($AL$2,選択肢!$A$1:$J$32,P43,FALSE))</f>
        <v>看護職員</v>
      </c>
      <c r="Q38" s="234"/>
      <c r="R38" s="234"/>
      <c r="S38" s="234"/>
      <c r="T38" s="234"/>
      <c r="U38" s="235"/>
      <c r="V38" s="233" t="str">
        <f>IF(VLOOKUP($AL$2,選択肢!$A$1:$J$32,V43,FALSE)=0,"-",VLOOKUP($AL$2,選択肢!$A$1:$J$32,V43,FALSE))</f>
        <v>児童指導員</v>
      </c>
      <c r="W38" s="234"/>
      <c r="X38" s="234"/>
      <c r="Y38" s="234"/>
      <c r="Z38" s="234"/>
      <c r="AA38" s="235"/>
      <c r="AB38" s="233" t="str">
        <f>IF(VLOOKUP($AL$2,選択肢!$A$1:$J$32,AB43,FALSE)=0,"-",VLOOKUP($AL$2,選択肢!$A$1:$J$32,AB43,FALSE))</f>
        <v>保育士</v>
      </c>
      <c r="AC38" s="234"/>
      <c r="AD38" s="234"/>
      <c r="AE38" s="234"/>
      <c r="AF38" s="234"/>
      <c r="AG38" s="235"/>
      <c r="AH38" s="241" t="str">
        <f>IF(VLOOKUP($AL$2,選択肢!$A$1:$J$32,AH43,FALSE)=0,"-",VLOOKUP($AL$2,選択肢!$A$1:$J$32,AH43,FALSE))</f>
        <v>機能訓練担当職員</v>
      </c>
      <c r="AI38" s="241"/>
      <c r="AJ38" s="241"/>
      <c r="AK38" s="241"/>
      <c r="AL38" s="241"/>
      <c r="AM38" s="241" t="str">
        <f>IF(VLOOKUP($AL$2,選択肢!$A$1:$J$32,AM43,FALSE)=0,"-",VLOOKUP($AL$2,選択肢!$A$1:$J$32,AM43,FALSE))</f>
        <v>その他職員</v>
      </c>
      <c r="AN38" s="241"/>
      <c r="AO38" s="62"/>
    </row>
    <row r="39" spans="2:41" ht="18" customHeight="1">
      <c r="B39" s="62"/>
      <c r="C39" s="67"/>
      <c r="D39" s="101" t="s">
        <v>56</v>
      </c>
      <c r="E39" s="101" t="s">
        <v>57</v>
      </c>
      <c r="F39" s="100" t="s">
        <v>56</v>
      </c>
      <c r="G39" s="242" t="s">
        <v>57</v>
      </c>
      <c r="H39" s="242"/>
      <c r="I39" s="242"/>
      <c r="J39" s="237" t="s">
        <v>56</v>
      </c>
      <c r="K39" s="238"/>
      <c r="L39" s="239"/>
      <c r="M39" s="237" t="s">
        <v>57</v>
      </c>
      <c r="N39" s="238"/>
      <c r="O39" s="239"/>
      <c r="P39" s="237" t="s">
        <v>56</v>
      </c>
      <c r="Q39" s="238"/>
      <c r="R39" s="239"/>
      <c r="S39" s="237" t="s">
        <v>57</v>
      </c>
      <c r="T39" s="238"/>
      <c r="U39" s="239"/>
      <c r="V39" s="237" t="s">
        <v>56</v>
      </c>
      <c r="W39" s="238"/>
      <c r="X39" s="239"/>
      <c r="Y39" s="237" t="s">
        <v>57</v>
      </c>
      <c r="Z39" s="238"/>
      <c r="AA39" s="239"/>
      <c r="AB39" s="237" t="s">
        <v>56</v>
      </c>
      <c r="AC39" s="238"/>
      <c r="AD39" s="239"/>
      <c r="AE39" s="237" t="s">
        <v>57</v>
      </c>
      <c r="AF39" s="238"/>
      <c r="AG39" s="239"/>
      <c r="AH39" s="237" t="s">
        <v>56</v>
      </c>
      <c r="AI39" s="238"/>
      <c r="AJ39" s="239"/>
      <c r="AK39" s="237" t="s">
        <v>57</v>
      </c>
      <c r="AL39" s="239"/>
      <c r="AM39" s="100" t="s">
        <v>19</v>
      </c>
      <c r="AN39" s="100" t="s">
        <v>18</v>
      </c>
      <c r="AO39" s="62"/>
    </row>
    <row r="40" spans="2:41" ht="18" customHeight="1">
      <c r="B40" s="62"/>
      <c r="C40" s="75" t="s">
        <v>108</v>
      </c>
      <c r="D40" s="100">
        <f>COUNTIFS($AP$13:$AP$32,D$38,$D$13:$D$32,"A",$F$13:$F$32,"*")</f>
        <v>1</v>
      </c>
      <c r="E40" s="100">
        <f>COUNTIFS($AP$13:$AP$32,D$38,$D$13:$D$32,"B",$F$13:$F$32,"*")</f>
        <v>0</v>
      </c>
      <c r="F40" s="100">
        <f>COUNTIFS($AP$13:$AP$32,F$38,$D$13:$D$32,"A",$F$13:$F$32,"*")</f>
        <v>0</v>
      </c>
      <c r="G40" s="237">
        <f>COUNTIFS($AP$13:$AP$32,F$38,$D$13:$D$32,"B",$F$13:$F$32,"*")</f>
        <v>1</v>
      </c>
      <c r="H40" s="238"/>
      <c r="I40" s="239"/>
      <c r="J40" s="237">
        <f>COUNTIFS($AP$13:$AP$32,J$38,$D$13:$D$32,"A",$F$13:$F$32,"*")</f>
        <v>0</v>
      </c>
      <c r="K40" s="238"/>
      <c r="L40" s="239"/>
      <c r="M40" s="237">
        <f>COUNTIFS($AP$13:$AP$32,J$38,$D$13:$D$32,"B",$F$13:$F$32,"*")</f>
        <v>0</v>
      </c>
      <c r="N40" s="238"/>
      <c r="O40" s="239"/>
      <c r="P40" s="237">
        <f>COUNTIFS($AP$13:$AP$32,P$38,$D$13:$D$32,"A",$F$13:$F$32,"*")</f>
        <v>0</v>
      </c>
      <c r="Q40" s="238"/>
      <c r="R40" s="239"/>
      <c r="S40" s="237">
        <f>COUNTIFS($AP$13:$AP$32,P$38,$D$13:$D$32,"B",$F$13:$F$32,"*")</f>
        <v>0</v>
      </c>
      <c r="T40" s="238"/>
      <c r="U40" s="239"/>
      <c r="V40" s="237">
        <f>COUNTIFS($AP$13:$AP$32,V$38,$D$13:$D$32,"A",$F$13:$F$32,"*")</f>
        <v>0</v>
      </c>
      <c r="W40" s="238"/>
      <c r="X40" s="239"/>
      <c r="Y40" s="237">
        <f>COUNTIFS($AP$13:$AP$32,V$38,$D$13:$D$32,"B",$F$13:$F$32,"*")</f>
        <v>0</v>
      </c>
      <c r="Z40" s="238"/>
      <c r="AA40" s="239"/>
      <c r="AB40" s="237">
        <f>COUNTIFS($AP$13:$AP$32,AB$38,$D$13:$D$32,"A",$F$13:$F$32,"*")</f>
        <v>0</v>
      </c>
      <c r="AC40" s="238"/>
      <c r="AD40" s="239"/>
      <c r="AE40" s="237">
        <f>COUNTIFS($AP$13:$AP$32,AB$38,$D$13:$D$32,"B",$F$13:$F$32,"*")</f>
        <v>0</v>
      </c>
      <c r="AF40" s="238"/>
      <c r="AG40" s="239"/>
      <c r="AH40" s="237">
        <f>COUNTIFS($AP$13:$AP$32,AH$38,$D$13:$D$32,"A",$F$13:$F$32,"*")</f>
        <v>0</v>
      </c>
      <c r="AI40" s="238"/>
      <c r="AJ40" s="239"/>
      <c r="AK40" s="237">
        <f>COUNTIFS($AP$13:$AP$32,AH$38,$D$13:$D$32,"B",$F$13:$F$32,"*")</f>
        <v>0</v>
      </c>
      <c r="AL40" s="239"/>
      <c r="AM40" s="100">
        <f>COUNTIFS($AP$13:$AP$32,AM$38,$D$13:$D$32,"A",$F$13:$F$32,"*")</f>
        <v>0</v>
      </c>
      <c r="AN40" s="100">
        <f>COUNTIFS($AP$13:$AP$32,AM$38,$D$13:$D$32,"B",$F$13:$F$32,"*")</f>
        <v>1</v>
      </c>
      <c r="AO40" s="62"/>
    </row>
    <row r="41" spans="2:41" ht="18" customHeight="1">
      <c r="B41" s="62"/>
      <c r="C41" s="82" t="s">
        <v>109</v>
      </c>
      <c r="D41" s="100">
        <f>COUNTIFS($AP$13:$AP$32,D$38,$D$13:$D$32,"C",$F$13:$F$32,"*")</f>
        <v>0</v>
      </c>
      <c r="E41" s="100">
        <f>COUNTIFS($AP$13:$AP$32,D$38,$D$13:$D$32,"D",$F$13:$F$32,"*")</f>
        <v>0</v>
      </c>
      <c r="F41" s="100">
        <f>COUNTIFS($AP$13:$AP$32,F$38,$D$13:$D$32,"C",$F$13:$F$32,"*")</f>
        <v>0</v>
      </c>
      <c r="G41" s="237">
        <f>COUNTIFS($AP$13:$AP$32,F$38,$D$13:$D$32,"D",$F$13:$F$32,"*")</f>
        <v>0</v>
      </c>
      <c r="H41" s="238"/>
      <c r="I41" s="239"/>
      <c r="J41" s="237">
        <f>COUNTIFS($AP$13:$AP$32,J$38,$D$13:$D$32,"C",$F$13:$F$32,"*")</f>
        <v>1</v>
      </c>
      <c r="K41" s="238"/>
      <c r="L41" s="239"/>
      <c r="M41" s="237">
        <f>COUNTIFS($AP$13:$AP$32,J$38,$D$13:$D$32,"D",$F$13:$F$32,"*")</f>
        <v>0</v>
      </c>
      <c r="N41" s="238"/>
      <c r="O41" s="239"/>
      <c r="P41" s="237">
        <f>COUNTIFS($AP$13:$AP$32,P$38,$D$13:$D$32,"C",$F$13:$F$32,"*")</f>
        <v>0</v>
      </c>
      <c r="Q41" s="238"/>
      <c r="R41" s="239"/>
      <c r="S41" s="237">
        <f>COUNTIFS($AP$13:$AP$32,P$38,$D$13:$D$32,"D",$F$13:$F$32,"*")</f>
        <v>0</v>
      </c>
      <c r="T41" s="238"/>
      <c r="U41" s="239"/>
      <c r="V41" s="237">
        <f>COUNTIFS($AP$13:$AP$32,V$38,$D$13:$D$32,"C",$F$13:$F$32,"*")</f>
        <v>0</v>
      </c>
      <c r="W41" s="238"/>
      <c r="X41" s="239"/>
      <c r="Y41" s="237">
        <f>COUNTIFS($AP$13:$AP$32,V$38,$D$13:$D$32,"D",$F$13:$F$32,"*")</f>
        <v>1</v>
      </c>
      <c r="Z41" s="238"/>
      <c r="AA41" s="239"/>
      <c r="AB41" s="237">
        <f>COUNTIFS($AP$13:$AP$32,AB$38,$D$13:$D$32,"C",$F$13:$F$32,"*")</f>
        <v>0</v>
      </c>
      <c r="AC41" s="238"/>
      <c r="AD41" s="239"/>
      <c r="AE41" s="237">
        <f>COUNTIFS($AP$13:$AP$32,AB$38,$D$13:$D$32,"D",$F$13:$F$32,"*")</f>
        <v>0</v>
      </c>
      <c r="AF41" s="238"/>
      <c r="AG41" s="239"/>
      <c r="AH41" s="237">
        <f>COUNTIFS($AP$13:$AP$32,AH$38,$D$13:$D$32,"C",$F$13:$F$32,"*")</f>
        <v>0</v>
      </c>
      <c r="AI41" s="238"/>
      <c r="AJ41" s="239"/>
      <c r="AK41" s="237">
        <f>COUNTIFS($AP$13:$AP$32,AH$38,$D$13:$D$32,"D",$F$13:$F$32,"*")</f>
        <v>0</v>
      </c>
      <c r="AL41" s="239"/>
      <c r="AM41" s="100">
        <f>COUNTIFS($AP$13:$AP$32,AM$38,$D$13:$D$32,"C",$F$13:$F$32,"*")</f>
        <v>0</v>
      </c>
      <c r="AN41" s="100">
        <f>COUNTIFS($AP$13:$AP$32,AM$38,$D$13:$D$32,"D",$F$13:$F$32,"*")</f>
        <v>0</v>
      </c>
      <c r="AO41" s="62"/>
    </row>
    <row r="42" spans="2:41" ht="24.95" customHeight="1">
      <c r="B42" s="62"/>
      <c r="C42" s="82" t="s">
        <v>195</v>
      </c>
      <c r="D42" s="233" t="str">
        <f>IF($AL$4="４週",SUMIFS($AL$13:$AL$32,$AP$13:$AP$32,D38)/4/$AI$7,IF($AL$4="歴月",SUMIFS($AL$13:$AL$32,$AP$13:$AP$32,D38)/$AM$7,"記載する期間を選択してください"))</f>
        <v>記載する期間を選択してください</v>
      </c>
      <c r="E42" s="235"/>
      <c r="F42" s="233" t="str">
        <f>IF($AL$4="４週",SUMIFS($AL$13:$AL$32,$AP$13:$AP$32,F38)/4/$AI$7,IF($AL$4="歴月",SUMIFS($AL$13:$AL$32,$AP$13:$AP$32,F38)/$AM$7,"記載する期間を選択してください"))</f>
        <v>記載する期間を選択してください</v>
      </c>
      <c r="G42" s="234"/>
      <c r="H42" s="234"/>
      <c r="I42" s="235"/>
      <c r="J42" s="233" t="str">
        <f>IF($AL$4="４週",SUMIFS($AL$13:$AL$32,$AP$13:$AP$32,J38)/4/$AI$7,IF($AL$4="歴月",SUMIFS($AL$13:$AL$32,$AP$13:$AP$32,J38)/$AM$7,"記載する期間を選択してください"))</f>
        <v>記載する期間を選択してください</v>
      </c>
      <c r="K42" s="234"/>
      <c r="L42" s="234"/>
      <c r="M42" s="234"/>
      <c r="N42" s="234"/>
      <c r="O42" s="235"/>
      <c r="P42" s="233" t="str">
        <f>IF($AL$4="４週",SUMIFS($AL$13:$AL$32,$AP$13:$AP$32,P38)/4/$AI$7,IF($AL$4="歴月",SUMIFS($AL$13:$AL$32,$AP$13:$AP$32,P38)/$AM$7,"記載する期間を選択してください"))</f>
        <v>記載する期間を選択してください</v>
      </c>
      <c r="Q42" s="234"/>
      <c r="R42" s="234"/>
      <c r="S42" s="234"/>
      <c r="T42" s="234"/>
      <c r="U42" s="235"/>
      <c r="V42" s="233" t="str">
        <f>IF($AL$4="４週",SUMIFS($AL$13:$AL$32,$AP$13:$AP$32,V38)/4/$AI$7,IF($AL$4="歴月",SUMIFS($AL$13:$AL$32,$AP$13:$AP$32,V38)/$AM$7,"記載する期間を選択してください"))</f>
        <v>記載する期間を選択してください</v>
      </c>
      <c r="W42" s="234"/>
      <c r="X42" s="234"/>
      <c r="Y42" s="234"/>
      <c r="Z42" s="234"/>
      <c r="AA42" s="235"/>
      <c r="AB42" s="233" t="str">
        <f>IF($AL$4="４週",SUMIFS($AL$13:$AL$32,$AP$13:$AP$32,AB38)/4/$AI$7,IF($AL$4="歴月",SUMIFS($AL$13:$AL$32,$AP$13:$AP$32,AB38)/$AM$7,"記載する期間を選択してください"))</f>
        <v>記載する期間を選択してください</v>
      </c>
      <c r="AC42" s="234"/>
      <c r="AD42" s="234"/>
      <c r="AE42" s="234"/>
      <c r="AF42" s="234"/>
      <c r="AG42" s="235"/>
      <c r="AH42" s="233" t="str">
        <f>IF($AL$4="４週",SUMIFS($AL$13:$AL$32,$AP$13:$AP$32,AH38)/4/$AI$7,IF($AL$4="歴月",SUMIFS($AL$13:$AL$32,$AP$13:$AP$32,AH38)/$AM$7,"記載する期間を選択してください"))</f>
        <v>記載する期間を選択してください</v>
      </c>
      <c r="AI42" s="234"/>
      <c r="AJ42" s="234"/>
      <c r="AK42" s="234"/>
      <c r="AL42" s="235"/>
      <c r="AM42" s="233" t="str">
        <f>IF($AL$4="４週",SUMIFS($AL$13:$AL$32,$AP$13:$AP$32,AM38)/4/$AI$7,IF($AL$4="歴月",SUMIFS($AL$13:$AL$32,$AP$13:$AP$32,AM38)/$AM$7,"記載する期間を選択してください"))</f>
        <v>記載する期間を選択してください</v>
      </c>
      <c r="AN42" s="235"/>
      <c r="AO42" s="62"/>
    </row>
    <row r="43" spans="2:41" ht="5.0999999999999996" customHeight="1">
      <c r="B43" s="62"/>
      <c r="C43" s="59"/>
      <c r="D43" s="78">
        <v>2</v>
      </c>
      <c r="E43" s="78"/>
      <c r="F43" s="78">
        <v>3</v>
      </c>
      <c r="G43" s="78"/>
      <c r="H43" s="78"/>
      <c r="I43" s="78"/>
      <c r="J43" s="78">
        <v>4</v>
      </c>
      <c r="K43" s="78"/>
      <c r="L43" s="78"/>
      <c r="M43" s="78"/>
      <c r="N43" s="78"/>
      <c r="O43" s="78"/>
      <c r="P43" s="78">
        <v>5</v>
      </c>
      <c r="Q43" s="78"/>
      <c r="R43" s="78"/>
      <c r="S43" s="78"/>
      <c r="T43" s="78"/>
      <c r="U43" s="78"/>
      <c r="V43" s="78">
        <v>6</v>
      </c>
      <c r="W43" s="78"/>
      <c r="X43" s="78"/>
      <c r="Y43" s="78"/>
      <c r="Z43" s="78"/>
      <c r="AA43" s="78"/>
      <c r="AB43" s="78">
        <v>7</v>
      </c>
      <c r="AC43" s="78"/>
      <c r="AD43" s="78"/>
      <c r="AE43" s="78"/>
      <c r="AF43" s="78"/>
      <c r="AG43" s="78"/>
      <c r="AH43" s="78">
        <v>8</v>
      </c>
      <c r="AI43" s="78"/>
      <c r="AJ43" s="78"/>
      <c r="AK43" s="78"/>
      <c r="AL43" s="78"/>
      <c r="AM43" s="78">
        <v>9</v>
      </c>
      <c r="AN43" s="99"/>
      <c r="AO43" s="62"/>
    </row>
    <row r="44" spans="2:41" ht="15" customHeight="1">
      <c r="B44" s="60" t="s">
        <v>165</v>
      </c>
      <c r="C44" s="91"/>
      <c r="D44" s="92"/>
      <c r="E44" s="92"/>
      <c r="F44" s="92"/>
      <c r="G44" s="93"/>
      <c r="H44" s="92"/>
      <c r="I44" s="78"/>
      <c r="J44" s="78"/>
      <c r="K44" s="78"/>
      <c r="L44" s="78"/>
      <c r="M44" s="78"/>
      <c r="N44" s="78"/>
      <c r="O44" s="78"/>
      <c r="P44" s="78"/>
      <c r="Q44" s="78"/>
      <c r="R44" s="78"/>
      <c r="S44" s="78">
        <v>6</v>
      </c>
      <c r="T44" s="78"/>
      <c r="U44" s="78"/>
      <c r="V44" s="78"/>
      <c r="W44" s="78"/>
      <c r="X44" s="78"/>
      <c r="Y44" s="78">
        <v>7</v>
      </c>
      <c r="Z44" s="78"/>
      <c r="AA44" s="78"/>
      <c r="AB44" s="78"/>
      <c r="AC44" s="78"/>
      <c r="AD44" s="78"/>
      <c r="AE44" s="78">
        <v>8</v>
      </c>
      <c r="AF44" s="78"/>
      <c r="AG44" s="78"/>
      <c r="AH44" s="79"/>
      <c r="AI44" s="79"/>
      <c r="AJ44" s="79"/>
      <c r="AK44" s="79">
        <v>9</v>
      </c>
      <c r="AL44" s="77"/>
      <c r="AM44" s="77"/>
      <c r="AN44" s="62"/>
    </row>
    <row r="45" spans="2:41" s="60" customFormat="1" ht="15" customHeight="1">
      <c r="B45" s="60" t="s">
        <v>166</v>
      </c>
      <c r="C45" s="86"/>
      <c r="D45" s="86"/>
      <c r="E45" s="86"/>
      <c r="F45" s="86"/>
      <c r="G45" s="86"/>
      <c r="H45" s="86"/>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row>
    <row r="46" spans="2:41" s="60" customFormat="1" ht="15" customHeight="1">
      <c r="B46" s="60" t="s">
        <v>202</v>
      </c>
      <c r="C46" s="86"/>
      <c r="D46" s="86"/>
      <c r="E46" s="86"/>
      <c r="F46" s="86"/>
      <c r="G46" s="86"/>
      <c r="H46" s="86"/>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row>
    <row r="47" spans="2:41" s="60" customFormat="1" ht="15" customHeight="1">
      <c r="B47" s="86" t="s">
        <v>237</v>
      </c>
      <c r="D47" s="86"/>
      <c r="E47" s="86"/>
      <c r="F47" s="86"/>
      <c r="G47" s="86"/>
      <c r="H47" s="86"/>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row>
    <row r="48" spans="2:41" s="60" customFormat="1" ht="15" customHeight="1">
      <c r="B48" s="60" t="s">
        <v>167</v>
      </c>
      <c r="C48" s="86"/>
      <c r="D48" s="86"/>
      <c r="E48" s="86"/>
      <c r="F48" s="86"/>
      <c r="G48" s="86"/>
      <c r="H48" s="86"/>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row>
    <row r="49" spans="2:40" s="60" customFormat="1" ht="15" customHeight="1">
      <c r="B49" s="60" t="s">
        <v>168</v>
      </c>
      <c r="C49" s="86"/>
      <c r="D49" s="86"/>
      <c r="E49" s="86"/>
      <c r="F49" s="86"/>
      <c r="G49" s="86"/>
      <c r="H49" s="86"/>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row>
    <row r="50" spans="2:40" ht="15" customHeight="1">
      <c r="B50" s="60" t="s">
        <v>169</v>
      </c>
      <c r="C50" s="94"/>
      <c r="D50" s="60"/>
      <c r="E50" s="60"/>
      <c r="F50" s="60"/>
      <c r="G50" s="60"/>
      <c r="H50" s="60"/>
    </row>
    <row r="51" spans="2:40" ht="15" customHeight="1">
      <c r="B51" s="60" t="s">
        <v>170</v>
      </c>
      <c r="C51" s="94"/>
      <c r="D51" s="60"/>
      <c r="E51" s="60"/>
      <c r="F51" s="60"/>
      <c r="G51" s="60"/>
      <c r="H51" s="60"/>
    </row>
    <row r="52" spans="2:40" ht="15" customHeight="1">
      <c r="B52" s="60"/>
      <c r="C52" s="75" t="s">
        <v>171</v>
      </c>
      <c r="D52" s="236" t="s">
        <v>172</v>
      </c>
      <c r="E52" s="236"/>
      <c r="F52" s="236"/>
      <c r="G52" s="60"/>
      <c r="H52" s="60"/>
    </row>
    <row r="53" spans="2:40" ht="15" customHeight="1">
      <c r="B53" s="60"/>
      <c r="C53" s="97" t="s">
        <v>185</v>
      </c>
      <c r="D53" s="232" t="s">
        <v>173</v>
      </c>
      <c r="E53" s="232"/>
      <c r="F53" s="232"/>
      <c r="G53" s="60"/>
      <c r="H53" s="60"/>
    </row>
    <row r="54" spans="2:40" ht="15" customHeight="1">
      <c r="B54" s="60"/>
      <c r="C54" s="97" t="s">
        <v>186</v>
      </c>
      <c r="D54" s="232" t="s">
        <v>174</v>
      </c>
      <c r="E54" s="232"/>
      <c r="F54" s="232"/>
      <c r="G54" s="60"/>
      <c r="H54" s="60"/>
    </row>
    <row r="55" spans="2:40" ht="15" customHeight="1">
      <c r="B55" s="60"/>
      <c r="C55" s="97" t="s">
        <v>187</v>
      </c>
      <c r="D55" s="232" t="s">
        <v>175</v>
      </c>
      <c r="E55" s="232"/>
      <c r="F55" s="232"/>
      <c r="G55" s="60"/>
      <c r="H55" s="60"/>
    </row>
    <row r="56" spans="2:40" ht="15" customHeight="1">
      <c r="B56" s="60"/>
      <c r="C56" s="97" t="s">
        <v>188</v>
      </c>
      <c r="D56" s="232" t="s">
        <v>176</v>
      </c>
      <c r="E56" s="232"/>
      <c r="F56" s="232"/>
      <c r="G56" s="60"/>
      <c r="H56" s="60"/>
    </row>
    <row r="57" spans="2:40" ht="15" customHeight="1">
      <c r="B57" s="60"/>
      <c r="C57" s="60" t="s">
        <v>177</v>
      </c>
      <c r="D57" s="60"/>
      <c r="E57" s="60"/>
      <c r="F57" s="60"/>
      <c r="G57" s="60"/>
      <c r="H57" s="60"/>
    </row>
    <row r="58" spans="2:40" ht="15" customHeight="1">
      <c r="B58" s="60"/>
      <c r="C58" s="60" t="s">
        <v>189</v>
      </c>
      <c r="D58" s="60"/>
      <c r="E58" s="60"/>
      <c r="F58" s="60"/>
      <c r="G58" s="60"/>
      <c r="H58" s="60"/>
    </row>
    <row r="59" spans="2:40" ht="15" customHeight="1">
      <c r="B59" s="60"/>
      <c r="C59" s="60" t="s">
        <v>178</v>
      </c>
      <c r="D59" s="60"/>
      <c r="E59" s="60"/>
      <c r="F59" s="60"/>
      <c r="G59" s="60"/>
      <c r="H59" s="60"/>
    </row>
    <row r="60" spans="2:40" ht="15" customHeight="1">
      <c r="B60" s="60" t="s">
        <v>179</v>
      </c>
      <c r="C60" s="94"/>
      <c r="D60" s="60"/>
      <c r="E60" s="60"/>
      <c r="F60" s="60"/>
      <c r="G60" s="60"/>
      <c r="H60" s="60"/>
    </row>
    <row r="61" spans="2:40" ht="15" customHeight="1">
      <c r="B61" s="60" t="s">
        <v>240</v>
      </c>
      <c r="C61" s="94"/>
      <c r="D61" s="60"/>
      <c r="E61" s="60"/>
      <c r="F61" s="60"/>
      <c r="G61" s="60"/>
      <c r="H61" s="60"/>
    </row>
    <row r="62" spans="2:40" ht="15" customHeight="1">
      <c r="B62" s="60" t="s">
        <v>190</v>
      </c>
      <c r="C62" s="94"/>
      <c r="D62" s="60"/>
      <c r="E62" s="60"/>
      <c r="F62" s="60"/>
      <c r="G62" s="60"/>
      <c r="H62" s="60"/>
    </row>
    <row r="63" spans="2:40" ht="15" customHeight="1">
      <c r="B63" s="60" t="s">
        <v>181</v>
      </c>
      <c r="C63" s="94"/>
      <c r="D63" s="60"/>
      <c r="E63" s="60"/>
      <c r="F63" s="60"/>
      <c r="G63" s="60"/>
      <c r="H63" s="60"/>
    </row>
    <row r="64" spans="2:40" ht="15" customHeight="1">
      <c r="B64" s="60" t="s">
        <v>242</v>
      </c>
      <c r="C64" s="94"/>
      <c r="D64" s="60"/>
      <c r="E64" s="60"/>
      <c r="F64" s="60"/>
      <c r="G64" s="60"/>
      <c r="H64" s="60"/>
    </row>
    <row r="65" spans="2:8" ht="15" customHeight="1">
      <c r="B65" s="60" t="s">
        <v>243</v>
      </c>
      <c r="C65" s="94"/>
      <c r="D65" s="60"/>
      <c r="E65" s="60"/>
      <c r="F65" s="60"/>
      <c r="G65" s="60"/>
      <c r="H65" s="60"/>
    </row>
    <row r="66" spans="2:8" ht="15" customHeight="1">
      <c r="B66" s="60"/>
      <c r="C66" s="60" t="s">
        <v>244</v>
      </c>
      <c r="D66" s="60"/>
      <c r="E66" s="60"/>
      <c r="F66" s="60"/>
      <c r="G66" s="60"/>
      <c r="H66" s="60"/>
    </row>
    <row r="67" spans="2:8" ht="15" customHeight="1">
      <c r="B67" s="60"/>
      <c r="C67" s="60" t="s">
        <v>245</v>
      </c>
      <c r="D67" s="60"/>
      <c r="E67" s="60"/>
      <c r="F67" s="60"/>
      <c r="G67" s="60"/>
      <c r="H67" s="60"/>
    </row>
    <row r="68" spans="2:8" ht="15" customHeight="1">
      <c r="B68" s="60" t="s">
        <v>246</v>
      </c>
      <c r="C68" s="94"/>
      <c r="D68" s="60"/>
      <c r="E68" s="60"/>
      <c r="F68" s="60"/>
      <c r="G68" s="60"/>
      <c r="H68" s="60"/>
    </row>
    <row r="69" spans="2:8" ht="15" customHeight="1">
      <c r="B69" s="60" t="s">
        <v>182</v>
      </c>
      <c r="C69" s="94"/>
      <c r="D69" s="60"/>
      <c r="E69" s="60"/>
      <c r="F69" s="60"/>
      <c r="G69" s="60"/>
      <c r="H69" s="60"/>
    </row>
    <row r="70" spans="2:8" ht="15" customHeight="1">
      <c r="B70" s="60" t="s">
        <v>247</v>
      </c>
      <c r="C70" s="94"/>
      <c r="D70" s="60"/>
      <c r="E70" s="60"/>
      <c r="F70" s="60"/>
      <c r="G70" s="60"/>
      <c r="H70" s="60"/>
    </row>
    <row r="71" spans="2:8" ht="15" customHeight="1">
      <c r="B71" s="60" t="s">
        <v>248</v>
      </c>
      <c r="C71" s="94"/>
      <c r="D71" s="60"/>
      <c r="E71" s="60"/>
      <c r="F71" s="60"/>
      <c r="G71" s="60"/>
      <c r="H71" s="60"/>
    </row>
    <row r="72" spans="2:8" ht="15" customHeight="1">
      <c r="B72" s="60" t="s">
        <v>183</v>
      </c>
      <c r="C72" s="94"/>
      <c r="D72" s="60"/>
      <c r="E72" s="60"/>
      <c r="F72" s="60"/>
      <c r="G72" s="60"/>
      <c r="H72" s="60"/>
    </row>
    <row r="73" spans="2:8" ht="15" customHeight="1">
      <c r="B73" s="60" t="s">
        <v>184</v>
      </c>
      <c r="C73" s="94"/>
      <c r="D73" s="60"/>
      <c r="E73" s="60"/>
      <c r="F73" s="60"/>
      <c r="G73" s="60"/>
      <c r="H73" s="60"/>
    </row>
    <row r="74" spans="2:8" ht="15" customHeight="1">
      <c r="B74" s="60" t="s">
        <v>249</v>
      </c>
      <c r="C74" s="94"/>
      <c r="D74" s="60"/>
      <c r="E74" s="60"/>
      <c r="F74" s="60"/>
      <c r="G74" s="60"/>
      <c r="H74" s="60"/>
    </row>
    <row r="75" spans="2:8" ht="15" customHeight="1">
      <c r="B75" s="60" t="s">
        <v>250</v>
      </c>
      <c r="C75" s="94"/>
      <c r="D75" s="60"/>
      <c r="E75" s="60"/>
      <c r="F75" s="60"/>
      <c r="G75" s="60"/>
      <c r="H75" s="60"/>
    </row>
  </sheetData>
  <mergeCells count="102">
    <mergeCell ref="N3:Q3"/>
    <mergeCell ref="R3:S3"/>
    <mergeCell ref="T3:U3"/>
    <mergeCell ref="V3:W3"/>
    <mergeCell ref="AL3:AO3"/>
    <mergeCell ref="AI7:AK7"/>
    <mergeCell ref="B9:B12"/>
    <mergeCell ref="D9:D12"/>
    <mergeCell ref="E9:E12"/>
    <mergeCell ref="F9:F12"/>
    <mergeCell ref="G9:AK9"/>
    <mergeCell ref="G10:M10"/>
    <mergeCell ref="N10:T10"/>
    <mergeCell ref="U10:AA10"/>
    <mergeCell ref="AB10:AH10"/>
    <mergeCell ref="AI10:AK10"/>
    <mergeCell ref="AL4:AO4"/>
    <mergeCell ref="AL5:AO5"/>
    <mergeCell ref="AL9:AL12"/>
    <mergeCell ref="AL6:AO6"/>
    <mergeCell ref="C9:C10"/>
    <mergeCell ref="C11:C12"/>
    <mergeCell ref="AN18:AO18"/>
    <mergeCell ref="AM9:AM12"/>
    <mergeCell ref="AN9:AO12"/>
    <mergeCell ref="AN13:AO13"/>
    <mergeCell ref="AN14:AO14"/>
    <mergeCell ref="AN15:AO15"/>
    <mergeCell ref="AN16:AO16"/>
    <mergeCell ref="AN17:AO17"/>
    <mergeCell ref="AL2:AO2"/>
    <mergeCell ref="AN30:AO30"/>
    <mergeCell ref="AN19:AO19"/>
    <mergeCell ref="AN20:AO20"/>
    <mergeCell ref="AN21:AO21"/>
    <mergeCell ref="AN22:AO22"/>
    <mergeCell ref="AN23:AO23"/>
    <mergeCell ref="AN24:AO24"/>
    <mergeCell ref="AN25:AO25"/>
    <mergeCell ref="AN26:AO26"/>
    <mergeCell ref="AN27:AO27"/>
    <mergeCell ref="AN28:AO28"/>
    <mergeCell ref="AN29:AO29"/>
    <mergeCell ref="D38:E38"/>
    <mergeCell ref="F38:I38"/>
    <mergeCell ref="J38:O38"/>
    <mergeCell ref="P38:U38"/>
    <mergeCell ref="V38:AA38"/>
    <mergeCell ref="AN31:AO31"/>
    <mergeCell ref="AN32:AO32"/>
    <mergeCell ref="B33:F33"/>
    <mergeCell ref="AN33:AO34"/>
    <mergeCell ref="B34:F34"/>
    <mergeCell ref="AM38:AN38"/>
    <mergeCell ref="AH38:AL38"/>
    <mergeCell ref="G39:I39"/>
    <mergeCell ref="J39:L39"/>
    <mergeCell ref="M39:O39"/>
    <mergeCell ref="P39:R39"/>
    <mergeCell ref="S39:U39"/>
    <mergeCell ref="V39:X39"/>
    <mergeCell ref="Y39:AA39"/>
    <mergeCell ref="AB39:AD39"/>
    <mergeCell ref="AB38:AG38"/>
    <mergeCell ref="AE39:AG39"/>
    <mergeCell ref="AH39:AJ39"/>
    <mergeCell ref="AK39:AL39"/>
    <mergeCell ref="AK41:AL41"/>
    <mergeCell ref="G40:I40"/>
    <mergeCell ref="J40:L40"/>
    <mergeCell ref="M40:O40"/>
    <mergeCell ref="P40:R40"/>
    <mergeCell ref="S40:U40"/>
    <mergeCell ref="AK40:AL40"/>
    <mergeCell ref="G41:I41"/>
    <mergeCell ref="J41:L41"/>
    <mergeCell ref="M41:O41"/>
    <mergeCell ref="P41:R41"/>
    <mergeCell ref="S41:U41"/>
    <mergeCell ref="V41:X41"/>
    <mergeCell ref="V40:X40"/>
    <mergeCell ref="Y40:AA40"/>
    <mergeCell ref="AB40:AD40"/>
    <mergeCell ref="AE40:AG40"/>
    <mergeCell ref="AH40:AJ40"/>
    <mergeCell ref="Y41:AA41"/>
    <mergeCell ref="AB41:AD41"/>
    <mergeCell ref="AE41:AG41"/>
    <mergeCell ref="AH41:AJ41"/>
    <mergeCell ref="D55:F55"/>
    <mergeCell ref="D56:F56"/>
    <mergeCell ref="AB42:AG42"/>
    <mergeCell ref="AH42:AL42"/>
    <mergeCell ref="AM42:AN42"/>
    <mergeCell ref="D52:F52"/>
    <mergeCell ref="D53:F53"/>
    <mergeCell ref="D54:F54"/>
    <mergeCell ref="D42:E42"/>
    <mergeCell ref="F42:I42"/>
    <mergeCell ref="J42:O42"/>
    <mergeCell ref="P42:U42"/>
    <mergeCell ref="V42:AA42"/>
  </mergeCells>
  <phoneticPr fontId="3"/>
  <dataValidations count="5">
    <dataValidation type="list" allowBlank="1" showInputMessage="1" showErrorMessage="1" sqref="D13:D32" xr:uid="{00000000-0002-0000-1800-000000000000}">
      <formula1>"A,B,C,D"</formula1>
    </dataValidation>
    <dataValidation type="list" allowBlank="1" showInputMessage="1" showErrorMessage="1" sqref="AL5:AO5" xr:uid="{00000000-0002-0000-1800-000001000000}">
      <formula1>"予定,実績"</formula1>
    </dataValidation>
    <dataValidation type="list" allowBlank="1" showInputMessage="1" showErrorMessage="1" sqref="AL4:AO4" xr:uid="{00000000-0002-0000-1800-000002000000}">
      <formula1>"４週,歴月"</formula1>
    </dataValidation>
    <dataValidation type="list" allowBlank="1" showInputMessage="1" sqref="C15:C32" xr:uid="{00000000-0002-0000-1800-000003000000}">
      <formula1>INDIRECT($AL$2)</formula1>
    </dataValidation>
    <dataValidation allowBlank="1" showInputMessage="1" sqref="C13:C14"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ゴシック,標準"&amp;10（別紙２－２）
（標準様式４）</oddHeader>
  </headerFooter>
  <rowBreaks count="1" manualBreakCount="1">
    <brk id="36" min="1"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B1:AP82"/>
  <sheetViews>
    <sheetView showGridLines="0" view="pageBreakPreview" topLeftCell="A22" zoomScaleNormal="100" zoomScaleSheetLayoutView="100" workbookViewId="0">
      <selection activeCell="B1" sqref="B1"/>
    </sheetView>
  </sheetViews>
  <sheetFormatPr defaultColWidth="8.25" defaultRowHeight="21" customHeight="1"/>
  <cols>
    <col min="1" max="1" width="1.125" style="59" customWidth="1"/>
    <col min="2" max="2" width="2.625" style="59" customWidth="1"/>
    <col min="3" max="3" width="14.375" style="61" customWidth="1"/>
    <col min="4" max="4" width="6.625" style="59" customWidth="1"/>
    <col min="5" max="6" width="7.625" style="59" customWidth="1"/>
    <col min="7" max="37" width="2.625" style="59" customWidth="1"/>
    <col min="38" max="38" width="6.625" style="59" customWidth="1"/>
    <col min="39" max="40" width="7.625" style="59" customWidth="1"/>
    <col min="41" max="41" width="5.625" style="59" customWidth="1"/>
    <col min="42" max="16384" width="8.25" style="59"/>
  </cols>
  <sheetData>
    <row r="1" spans="2:42" ht="21" customHeight="1">
      <c r="B1" s="112"/>
    </row>
    <row r="2" spans="2:42" ht="20.100000000000001" customHeight="1">
      <c r="B2" s="95" t="s">
        <v>97</v>
      </c>
      <c r="D2" s="80"/>
      <c r="E2" s="80"/>
      <c r="F2" s="80"/>
      <c r="G2" s="80"/>
      <c r="H2" s="80"/>
      <c r="I2" s="80"/>
      <c r="J2" s="80"/>
      <c r="K2" s="80"/>
      <c r="L2" s="80"/>
      <c r="M2" s="80"/>
      <c r="N2" s="80"/>
      <c r="O2" s="80"/>
      <c r="P2" s="80"/>
      <c r="Q2" s="80"/>
      <c r="R2" s="80"/>
      <c r="S2" s="80"/>
      <c r="T2" s="80"/>
      <c r="U2" s="80"/>
      <c r="V2" s="80"/>
      <c r="W2" s="80"/>
      <c r="X2" s="80"/>
      <c r="Y2" s="68"/>
      <c r="Z2" s="68"/>
      <c r="AA2" s="62"/>
      <c r="AB2" s="62"/>
      <c r="AC2" s="62"/>
      <c r="AD2" s="62"/>
      <c r="AE2" s="87"/>
      <c r="AF2" s="87"/>
      <c r="AG2" s="87"/>
      <c r="AH2" s="87"/>
      <c r="AI2" s="87"/>
      <c r="AJ2" s="81" t="s">
        <v>154</v>
      </c>
      <c r="AK2" s="81"/>
      <c r="AL2" s="260" t="s">
        <v>212</v>
      </c>
      <c r="AM2" s="260"/>
      <c r="AN2" s="260"/>
      <c r="AO2" s="260"/>
    </row>
    <row r="3" spans="2:42" ht="18" customHeight="1">
      <c r="B3" s="62"/>
      <c r="C3" s="63"/>
      <c r="D3" s="63"/>
      <c r="E3" s="63"/>
      <c r="F3" s="63"/>
      <c r="G3" s="63"/>
      <c r="H3" s="63"/>
      <c r="I3" s="63"/>
      <c r="J3" s="63"/>
      <c r="K3" s="63"/>
      <c r="L3" s="63"/>
      <c r="M3" s="63"/>
      <c r="N3" s="261">
        <v>2024</v>
      </c>
      <c r="O3" s="261"/>
      <c r="P3" s="261"/>
      <c r="Q3" s="261"/>
      <c r="R3" s="262" t="s">
        <v>150</v>
      </c>
      <c r="S3" s="262"/>
      <c r="T3" s="261">
        <v>5</v>
      </c>
      <c r="U3" s="261"/>
      <c r="V3" s="262" t="s">
        <v>151</v>
      </c>
      <c r="W3" s="262"/>
      <c r="X3" s="63"/>
      <c r="Y3" s="63"/>
      <c r="Z3" s="63"/>
      <c r="AA3" s="62"/>
      <c r="AB3" s="62"/>
      <c r="AD3" s="81"/>
      <c r="AE3" s="63"/>
      <c r="AF3" s="63"/>
      <c r="AG3" s="63"/>
      <c r="AH3" s="63"/>
      <c r="AI3" s="63"/>
      <c r="AJ3" s="81" t="s">
        <v>155</v>
      </c>
      <c r="AK3" s="81"/>
      <c r="AL3" s="263"/>
      <c r="AM3" s="263"/>
      <c r="AN3" s="263"/>
      <c r="AO3" s="263"/>
    </row>
    <row r="4" spans="2:42" ht="18" customHeight="1">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158</v>
      </c>
      <c r="AK4" s="81"/>
      <c r="AL4" s="256"/>
      <c r="AM4" s="256"/>
      <c r="AN4" s="256"/>
      <c r="AO4" s="256"/>
    </row>
    <row r="5" spans="2:42" ht="18" customHeight="1">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88"/>
      <c r="AH5" s="88"/>
      <c r="AI5" s="88"/>
      <c r="AJ5" s="89" t="s">
        <v>159</v>
      </c>
      <c r="AK5" s="81"/>
      <c r="AL5" s="256"/>
      <c r="AM5" s="256"/>
      <c r="AN5" s="256"/>
      <c r="AO5" s="256"/>
    </row>
    <row r="6" spans="2:42" ht="18" customHeight="1">
      <c r="B6" s="85"/>
      <c r="C6" s="85"/>
      <c r="D6" s="85"/>
      <c r="E6" s="85"/>
      <c r="F6" s="85"/>
      <c r="G6" s="85"/>
      <c r="H6" s="85"/>
      <c r="I6" s="85"/>
      <c r="J6" s="85"/>
      <c r="K6" s="85"/>
      <c r="L6" s="85"/>
      <c r="M6" s="85"/>
      <c r="N6" s="85"/>
      <c r="O6" s="85"/>
      <c r="P6" s="85"/>
      <c r="Q6" s="85"/>
      <c r="R6" s="85"/>
      <c r="S6" s="85"/>
      <c r="T6" s="85"/>
      <c r="U6" s="85"/>
      <c r="V6" s="85"/>
      <c r="W6" s="85"/>
      <c r="X6" s="85"/>
      <c r="Z6" s="88"/>
      <c r="AA6" s="88"/>
      <c r="AB6" s="88"/>
      <c r="AC6" s="62"/>
      <c r="AD6" s="88"/>
      <c r="AE6" s="88"/>
      <c r="AF6" s="88"/>
      <c r="AG6" s="108"/>
      <c r="AH6" s="108"/>
      <c r="AI6" s="108"/>
      <c r="AJ6" s="109" t="s">
        <v>236</v>
      </c>
      <c r="AK6" s="81"/>
      <c r="AL6" s="256"/>
      <c r="AM6" s="256"/>
      <c r="AN6" s="256"/>
      <c r="AO6" s="256"/>
    </row>
    <row r="7" spans="2:42" ht="18" customHeight="1">
      <c r="B7" s="85"/>
      <c r="C7" s="85"/>
      <c r="D7" s="85"/>
      <c r="E7" s="85"/>
      <c r="F7" s="85"/>
      <c r="G7" s="85"/>
      <c r="H7" s="85"/>
      <c r="I7" s="85"/>
      <c r="J7" s="85"/>
      <c r="K7" s="85"/>
      <c r="L7" s="85"/>
      <c r="M7" s="85"/>
      <c r="N7" s="85"/>
      <c r="O7" s="85"/>
      <c r="P7" s="85"/>
      <c r="Q7" s="85"/>
      <c r="R7" s="85"/>
      <c r="S7" s="85"/>
      <c r="T7" s="85"/>
      <c r="V7" s="85"/>
      <c r="W7" s="85"/>
      <c r="X7" s="85"/>
      <c r="Z7" s="88"/>
      <c r="AA7" s="88"/>
      <c r="AB7" s="88"/>
      <c r="AC7" s="62"/>
      <c r="AD7" s="88"/>
      <c r="AE7" s="88"/>
      <c r="AF7" s="88"/>
      <c r="AG7" s="88"/>
      <c r="AH7" s="89" t="s">
        <v>160</v>
      </c>
      <c r="AI7" s="257"/>
      <c r="AJ7" s="257"/>
      <c r="AK7" s="257"/>
      <c r="AL7" s="88" t="s">
        <v>156</v>
      </c>
      <c r="AM7" s="98"/>
      <c r="AN7" s="88" t="s">
        <v>157</v>
      </c>
      <c r="AO7" s="62"/>
    </row>
    <row r="8" spans="2:42" ht="9.9499999999999993" customHeight="1">
      <c r="B8" s="62"/>
      <c r="C8" s="67"/>
      <c r="D8" s="67"/>
      <c r="E8" s="67"/>
      <c r="F8" s="67"/>
      <c r="G8" s="67"/>
      <c r="H8" s="67"/>
      <c r="I8" s="67"/>
      <c r="J8" s="67"/>
      <c r="K8" s="67"/>
      <c r="L8" s="67"/>
      <c r="M8" s="67"/>
      <c r="N8" s="67"/>
      <c r="O8" s="67"/>
      <c r="P8" s="67"/>
      <c r="Q8" s="67"/>
      <c r="R8" s="67"/>
      <c r="S8" s="67"/>
      <c r="T8" s="67"/>
      <c r="U8" s="67"/>
      <c r="V8" s="67"/>
      <c r="W8" s="67"/>
      <c r="X8" s="67"/>
      <c r="Y8" s="63"/>
      <c r="Z8" s="63"/>
      <c r="AA8" s="63"/>
      <c r="AB8" s="63"/>
      <c r="AC8" s="63"/>
      <c r="AD8" s="63"/>
      <c r="AE8" s="63"/>
      <c r="AF8" s="63"/>
      <c r="AG8" s="63"/>
      <c r="AH8" s="63"/>
      <c r="AI8" s="63"/>
      <c r="AJ8" s="63"/>
      <c r="AK8" s="63"/>
      <c r="AL8" s="63"/>
      <c r="AM8" s="63"/>
      <c r="AN8" s="62"/>
      <c r="AO8" s="62"/>
    </row>
    <row r="9" spans="2:42" ht="15" customHeight="1">
      <c r="B9" s="245" t="s">
        <v>153</v>
      </c>
      <c r="C9" s="252" t="s">
        <v>161</v>
      </c>
      <c r="D9" s="247" t="s">
        <v>162</v>
      </c>
      <c r="E9" s="236" t="s">
        <v>163</v>
      </c>
      <c r="F9" s="243" t="s">
        <v>164</v>
      </c>
      <c r="G9" s="258" t="s">
        <v>191</v>
      </c>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9" t="s">
        <v>192</v>
      </c>
      <c r="AM9" s="250" t="s">
        <v>193</v>
      </c>
      <c r="AN9" s="251" t="s">
        <v>194</v>
      </c>
      <c r="AO9" s="251"/>
    </row>
    <row r="10" spans="2:42" ht="15" customHeight="1">
      <c r="B10" s="245"/>
      <c r="C10" s="253"/>
      <c r="D10" s="248"/>
      <c r="E10" s="236"/>
      <c r="F10" s="243"/>
      <c r="G10" s="236" t="s">
        <v>104</v>
      </c>
      <c r="H10" s="236"/>
      <c r="I10" s="236"/>
      <c r="J10" s="236"/>
      <c r="K10" s="236"/>
      <c r="L10" s="236"/>
      <c r="M10" s="236"/>
      <c r="N10" s="236" t="s">
        <v>105</v>
      </c>
      <c r="O10" s="236"/>
      <c r="P10" s="236"/>
      <c r="Q10" s="236"/>
      <c r="R10" s="236"/>
      <c r="S10" s="236"/>
      <c r="T10" s="236"/>
      <c r="U10" s="236" t="s">
        <v>106</v>
      </c>
      <c r="V10" s="236"/>
      <c r="W10" s="236"/>
      <c r="X10" s="236"/>
      <c r="Y10" s="236"/>
      <c r="Z10" s="236"/>
      <c r="AA10" s="236"/>
      <c r="AB10" s="236" t="s">
        <v>107</v>
      </c>
      <c r="AC10" s="236"/>
      <c r="AD10" s="236"/>
      <c r="AE10" s="236"/>
      <c r="AF10" s="236"/>
      <c r="AG10" s="236"/>
      <c r="AH10" s="236"/>
      <c r="AI10" s="236" t="s">
        <v>110</v>
      </c>
      <c r="AJ10" s="236"/>
      <c r="AK10" s="236"/>
      <c r="AL10" s="259"/>
      <c r="AM10" s="250"/>
      <c r="AN10" s="251"/>
      <c r="AO10" s="251"/>
    </row>
    <row r="11" spans="2:42" ht="15" customHeight="1">
      <c r="B11" s="245"/>
      <c r="C11" s="254" t="s">
        <v>241</v>
      </c>
      <c r="D11" s="248"/>
      <c r="E11" s="236"/>
      <c r="F11" s="243"/>
      <c r="G11" s="64">
        <f>DATE($N$3,$T$3,1)</f>
        <v>45413</v>
      </c>
      <c r="H11" s="64">
        <f>DATE($N$3,$T$3,2)</f>
        <v>45414</v>
      </c>
      <c r="I11" s="64">
        <f>DATE($N$3,$T$3,3)</f>
        <v>45415</v>
      </c>
      <c r="J11" s="64">
        <f>DATE($N$3,$T$3,4)</f>
        <v>45416</v>
      </c>
      <c r="K11" s="64">
        <f>DATE($N$3,$T$3,5)</f>
        <v>45417</v>
      </c>
      <c r="L11" s="64">
        <f>DATE($N$3,$T$3,6)</f>
        <v>45418</v>
      </c>
      <c r="M11" s="64">
        <f>DATE($N$3,$T$3,7)</f>
        <v>45419</v>
      </c>
      <c r="N11" s="64">
        <f>DATE($N$3,$T$3,8)</f>
        <v>45420</v>
      </c>
      <c r="O11" s="64">
        <f>DATE($N$3,$T$3,9)</f>
        <v>45421</v>
      </c>
      <c r="P11" s="64">
        <f>DATE($N$3,$T$3,10)</f>
        <v>45422</v>
      </c>
      <c r="Q11" s="64">
        <f>DATE($N$3,$T$3,11)</f>
        <v>45423</v>
      </c>
      <c r="R11" s="64">
        <f>DATE($N$3,$T$3,12)</f>
        <v>45424</v>
      </c>
      <c r="S11" s="64">
        <f>DATE($N$3,$T$3,13)</f>
        <v>45425</v>
      </c>
      <c r="T11" s="64">
        <f>DATE($N$3,$T$3,14)</f>
        <v>45426</v>
      </c>
      <c r="U11" s="64">
        <f>DATE($N$3,$T$3,15)</f>
        <v>45427</v>
      </c>
      <c r="V11" s="64">
        <f>DATE($N$3,$T$3,16)</f>
        <v>45428</v>
      </c>
      <c r="W11" s="64">
        <f>DATE($N$3,$T$3,17)</f>
        <v>45429</v>
      </c>
      <c r="X11" s="64">
        <f>DATE($N$3,$T$3,18)</f>
        <v>45430</v>
      </c>
      <c r="Y11" s="64">
        <f>DATE($N$3,$T$3,19)</f>
        <v>45431</v>
      </c>
      <c r="Z11" s="64">
        <f>DATE($N$3,$T$3,20)</f>
        <v>45432</v>
      </c>
      <c r="AA11" s="64">
        <f>DATE($N$3,$T$3,21)</f>
        <v>45433</v>
      </c>
      <c r="AB11" s="64">
        <f>DATE($N$3,$T$3,22)</f>
        <v>45434</v>
      </c>
      <c r="AC11" s="64">
        <f>DATE($N$3,$T$3,23)</f>
        <v>45435</v>
      </c>
      <c r="AD11" s="64">
        <f>DATE($N$3,$T$3,24)</f>
        <v>45436</v>
      </c>
      <c r="AE11" s="64">
        <f>DATE($N$3,$T$3,25)</f>
        <v>45437</v>
      </c>
      <c r="AF11" s="64">
        <f>DATE($N$3,$T$3,26)</f>
        <v>45438</v>
      </c>
      <c r="AG11" s="64">
        <f>DATE($N$3,$T$3,27)</f>
        <v>45439</v>
      </c>
      <c r="AH11" s="64">
        <f>DATE($N$3,$T$3,28)</f>
        <v>45440</v>
      </c>
      <c r="AI11" s="64">
        <f>IF(DAY(EOMONTH(G11,0))&lt;29,"",DATE($N$3,$T$3,29))</f>
        <v>45441</v>
      </c>
      <c r="AJ11" s="64">
        <f>IF(DAY(EOMONTH(G11,0))&lt;30,"",DATE($N$3,$T$3,30))</f>
        <v>45442</v>
      </c>
      <c r="AK11" s="64">
        <f>IF(DAY(EOMONTH(G11,0))&lt;31,"",DATE($N$3,$T$3,31))</f>
        <v>45443</v>
      </c>
      <c r="AL11" s="259"/>
      <c r="AM11" s="250"/>
      <c r="AN11" s="251"/>
      <c r="AO11" s="251"/>
    </row>
    <row r="12" spans="2:42" ht="15" customHeight="1">
      <c r="B12" s="245"/>
      <c r="C12" s="255"/>
      <c r="D12" s="249"/>
      <c r="E12" s="236"/>
      <c r="F12" s="243"/>
      <c r="G12" s="65">
        <f>DATE($N$3,$T$3,1)</f>
        <v>45413</v>
      </c>
      <c r="H12" s="65">
        <f>DATE($N$3,$T$3,2)</f>
        <v>45414</v>
      </c>
      <c r="I12" s="65">
        <f>DATE($N$3,$T$3,3)</f>
        <v>45415</v>
      </c>
      <c r="J12" s="65">
        <f>DATE($N$3,$T$3,4)</f>
        <v>45416</v>
      </c>
      <c r="K12" s="65">
        <f>DATE($N$3,$T$3,5)</f>
        <v>45417</v>
      </c>
      <c r="L12" s="65">
        <f>DATE($N$3,$T$3,6)</f>
        <v>45418</v>
      </c>
      <c r="M12" s="65">
        <f>DATE($N$3,$T$3,7)</f>
        <v>45419</v>
      </c>
      <c r="N12" s="65">
        <f>DATE($N$3,$T$3,8)</f>
        <v>45420</v>
      </c>
      <c r="O12" s="65">
        <f>DATE($N$3,$T$3,9)</f>
        <v>45421</v>
      </c>
      <c r="P12" s="65">
        <f>DATE($N$3,$T$3,10)</f>
        <v>45422</v>
      </c>
      <c r="Q12" s="65">
        <f>DATE($N$3,$T$3,11)</f>
        <v>45423</v>
      </c>
      <c r="R12" s="65">
        <f>DATE($N$3,$T$3,12)</f>
        <v>45424</v>
      </c>
      <c r="S12" s="65">
        <f>DATE($N$3,$T$3,13)</f>
        <v>45425</v>
      </c>
      <c r="T12" s="65">
        <f>DATE($N$3,$T$3,14)</f>
        <v>45426</v>
      </c>
      <c r="U12" s="65">
        <f>DATE($N$3,$T$3,15)</f>
        <v>45427</v>
      </c>
      <c r="V12" s="65">
        <f>DATE($N$3,$T$3,16)</f>
        <v>45428</v>
      </c>
      <c r="W12" s="65">
        <f>DATE($N$3,$T$3,17)</f>
        <v>45429</v>
      </c>
      <c r="X12" s="65">
        <f>DATE($N$3,$T$3,18)</f>
        <v>45430</v>
      </c>
      <c r="Y12" s="65">
        <f>DATE($N$3,$T$3,19)</f>
        <v>45431</v>
      </c>
      <c r="Z12" s="65">
        <f>DATE($N$3,$T$3,20)</f>
        <v>45432</v>
      </c>
      <c r="AA12" s="65">
        <f>DATE($N$3,$T$3,21)</f>
        <v>45433</v>
      </c>
      <c r="AB12" s="65">
        <f>DATE($N$3,$T$3,22)</f>
        <v>45434</v>
      </c>
      <c r="AC12" s="65">
        <f>DATE($N$3,$T$3,23)</f>
        <v>45435</v>
      </c>
      <c r="AD12" s="65">
        <f>DATE($N$3,$T$3,24)</f>
        <v>45436</v>
      </c>
      <c r="AE12" s="65">
        <f>DATE($N$3,$T$3,25)</f>
        <v>45437</v>
      </c>
      <c r="AF12" s="65">
        <f>DATE($N$3,$T$3,26)</f>
        <v>45438</v>
      </c>
      <c r="AG12" s="65">
        <f>DATE($N$3,$T$3,27)</f>
        <v>45439</v>
      </c>
      <c r="AH12" s="65">
        <f>DATE($N$3,$T$3,28)</f>
        <v>45440</v>
      </c>
      <c r="AI12" s="65">
        <f>IF(DAY(EOMONTH(G12,0))&lt;29,"",DATE($N$3,$T$3,29))</f>
        <v>45441</v>
      </c>
      <c r="AJ12" s="65">
        <f>IF(DAY(EOMONTH(G12,0))&lt;30,"",DATE($N$3,$T$3,30))</f>
        <v>45442</v>
      </c>
      <c r="AK12" s="65">
        <f>IF(DAY(EOMONTH(G12,0))&lt;31,"",DATE($N$3,$T$3,31))</f>
        <v>45443</v>
      </c>
      <c r="AL12" s="259"/>
      <c r="AM12" s="250"/>
      <c r="AN12" s="251"/>
      <c r="AO12" s="251"/>
    </row>
    <row r="13" spans="2:42" ht="18" customHeight="1">
      <c r="B13" s="74">
        <v>1</v>
      </c>
      <c r="C13" s="102" t="s">
        <v>112</v>
      </c>
      <c r="D13" s="83" t="s">
        <v>185</v>
      </c>
      <c r="E13" s="103"/>
      <c r="F13" s="104" t="s">
        <v>185</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+SUM(G13:AK13)</f>
        <v>0</v>
      </c>
      <c r="AM13" s="71">
        <f t="shared" ref="AM13:AM33" si="0">IF($AL$4="４週",AL13/4,AL13/(DAY(EOMONTH($G$11,0))/7))</f>
        <v>0</v>
      </c>
      <c r="AN13" s="240"/>
      <c r="AO13" s="240"/>
      <c r="AP13" s="111" t="str">
        <f>IF(C13="","",IF(ISERROR(MATCH(C13,$D$39:$AN$39,0)),"その他職員",C13))</f>
        <v>管理者</v>
      </c>
    </row>
    <row r="14" spans="2:42" ht="18" customHeight="1">
      <c r="B14" s="74">
        <v>2</v>
      </c>
      <c r="C14" s="102" t="s">
        <v>251</v>
      </c>
      <c r="D14" s="83" t="s">
        <v>186</v>
      </c>
      <c r="E14" s="103"/>
      <c r="F14" s="104" t="s">
        <v>186</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ref="AL14:AL33" si="1">+SUM(G14:AK14)</f>
        <v>0</v>
      </c>
      <c r="AM14" s="71">
        <f t="shared" si="0"/>
        <v>0</v>
      </c>
      <c r="AN14" s="240"/>
      <c r="AO14" s="240"/>
      <c r="AP14" s="111" t="str">
        <f t="shared" ref="AP14:AP32" si="2">IF(C14="","",IF(ISERROR(MATCH(C14,$D$39:$AN$39,0)),"その他職員",C14))</f>
        <v>児童発達支援管理責任者</v>
      </c>
    </row>
    <row r="15" spans="2:42" ht="18" customHeight="1">
      <c r="B15" s="74">
        <v>3</v>
      </c>
      <c r="C15" s="102" t="s">
        <v>209</v>
      </c>
      <c r="D15" s="83" t="s">
        <v>187</v>
      </c>
      <c r="E15" s="103"/>
      <c r="F15" s="104" t="s">
        <v>187</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1"/>
        <v>0</v>
      </c>
      <c r="AM15" s="71">
        <f t="shared" si="0"/>
        <v>0</v>
      </c>
      <c r="AN15" s="240"/>
      <c r="AO15" s="240"/>
      <c r="AP15" s="111" t="str">
        <f t="shared" si="2"/>
        <v>嘱託医</v>
      </c>
    </row>
    <row r="16" spans="2:42" ht="18" customHeight="1">
      <c r="B16" s="74">
        <v>4</v>
      </c>
      <c r="C16" s="102" t="s">
        <v>137</v>
      </c>
      <c r="D16" s="83" t="s">
        <v>188</v>
      </c>
      <c r="E16" s="103"/>
      <c r="F16" s="104" t="s">
        <v>188</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1"/>
        <v>0</v>
      </c>
      <c r="AM16" s="71">
        <f t="shared" si="0"/>
        <v>0</v>
      </c>
      <c r="AN16" s="240"/>
      <c r="AO16" s="240"/>
      <c r="AP16" s="111" t="str">
        <f t="shared" si="2"/>
        <v>児童指導員</v>
      </c>
    </row>
    <row r="17" spans="2:42" ht="18" customHeight="1">
      <c r="B17" s="74">
        <v>5</v>
      </c>
      <c r="C17" s="102" t="s">
        <v>239</v>
      </c>
      <c r="D17" s="83" t="s">
        <v>186</v>
      </c>
      <c r="E17" s="103"/>
      <c r="F17" s="104" t="s">
        <v>230</v>
      </c>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1"/>
        <v>0</v>
      </c>
      <c r="AM17" s="71">
        <f t="shared" si="0"/>
        <v>0</v>
      </c>
      <c r="AN17" s="240"/>
      <c r="AO17" s="240"/>
      <c r="AP17" s="111" t="str">
        <f t="shared" si="2"/>
        <v>その他職員</v>
      </c>
    </row>
    <row r="18" spans="2:42" ht="18" customHeight="1">
      <c r="B18" s="74">
        <v>6</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1"/>
        <v>0</v>
      </c>
      <c r="AM18" s="71">
        <f t="shared" si="0"/>
        <v>0</v>
      </c>
      <c r="AN18" s="240"/>
      <c r="AO18" s="240"/>
      <c r="AP18" s="111" t="str">
        <f t="shared" si="2"/>
        <v/>
      </c>
    </row>
    <row r="19" spans="2:42" ht="18" customHeight="1">
      <c r="B19" s="74">
        <v>7</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1"/>
        <v>0</v>
      </c>
      <c r="AM19" s="71">
        <f t="shared" si="0"/>
        <v>0</v>
      </c>
      <c r="AN19" s="240"/>
      <c r="AO19" s="240"/>
      <c r="AP19" s="111" t="str">
        <f t="shared" si="2"/>
        <v/>
      </c>
    </row>
    <row r="20" spans="2:42" ht="18" customHeight="1">
      <c r="B20" s="74">
        <v>8</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1"/>
        <v>0</v>
      </c>
      <c r="AM20" s="71">
        <f t="shared" si="0"/>
        <v>0</v>
      </c>
      <c r="AN20" s="240"/>
      <c r="AO20" s="240"/>
      <c r="AP20" s="111" t="str">
        <f t="shared" si="2"/>
        <v/>
      </c>
    </row>
    <row r="21" spans="2:42" ht="18" customHeight="1">
      <c r="B21" s="74">
        <v>9</v>
      </c>
      <c r="C21" s="102"/>
      <c r="D21" s="83"/>
      <c r="E21" s="103"/>
      <c r="F21" s="104"/>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f t="shared" si="1"/>
        <v>0</v>
      </c>
      <c r="AM21" s="71">
        <f t="shared" si="0"/>
        <v>0</v>
      </c>
      <c r="AN21" s="240"/>
      <c r="AO21" s="240"/>
      <c r="AP21" s="111" t="str">
        <f t="shared" si="2"/>
        <v/>
      </c>
    </row>
    <row r="22" spans="2:42" ht="18" customHeight="1">
      <c r="B22" s="74">
        <v>10</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1"/>
        <v>0</v>
      </c>
      <c r="AM22" s="71">
        <f t="shared" si="0"/>
        <v>0</v>
      </c>
      <c r="AN22" s="240"/>
      <c r="AO22" s="240"/>
      <c r="AP22" s="111" t="str">
        <f t="shared" si="2"/>
        <v/>
      </c>
    </row>
    <row r="23" spans="2:42" ht="18" customHeight="1">
      <c r="B23" s="74">
        <v>11</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1"/>
        <v>0</v>
      </c>
      <c r="AM23" s="71">
        <f t="shared" si="0"/>
        <v>0</v>
      </c>
      <c r="AN23" s="240"/>
      <c r="AO23" s="240"/>
      <c r="AP23" s="111" t="str">
        <f t="shared" si="2"/>
        <v/>
      </c>
    </row>
    <row r="24" spans="2:42" ht="18" customHeight="1">
      <c r="B24" s="74">
        <v>12</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1"/>
        <v>0</v>
      </c>
      <c r="AM24" s="71">
        <f t="shared" si="0"/>
        <v>0</v>
      </c>
      <c r="AN24" s="240"/>
      <c r="AO24" s="240"/>
      <c r="AP24" s="111" t="str">
        <f t="shared" si="2"/>
        <v/>
      </c>
    </row>
    <row r="25" spans="2:42" ht="18" customHeight="1">
      <c r="B25" s="74">
        <v>13</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1"/>
        <v>0</v>
      </c>
      <c r="AM25" s="71">
        <f t="shared" si="0"/>
        <v>0</v>
      </c>
      <c r="AN25" s="240"/>
      <c r="AO25" s="240"/>
      <c r="AP25" s="111" t="str">
        <f t="shared" si="2"/>
        <v/>
      </c>
    </row>
    <row r="26" spans="2:42" ht="18" customHeight="1">
      <c r="B26" s="74">
        <v>14</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1"/>
        <v>0</v>
      </c>
      <c r="AM26" s="71">
        <f t="shared" si="0"/>
        <v>0</v>
      </c>
      <c r="AN26" s="240"/>
      <c r="AO26" s="240"/>
      <c r="AP26" s="111" t="str">
        <f t="shared" si="2"/>
        <v/>
      </c>
    </row>
    <row r="27" spans="2:42" ht="18" customHeight="1">
      <c r="B27" s="74">
        <v>15</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1"/>
        <v>0</v>
      </c>
      <c r="AM27" s="71">
        <f t="shared" si="0"/>
        <v>0</v>
      </c>
      <c r="AN27" s="240"/>
      <c r="AO27" s="240"/>
      <c r="AP27" s="111" t="str">
        <f t="shared" si="2"/>
        <v/>
      </c>
    </row>
    <row r="28" spans="2:42" ht="18" customHeight="1">
      <c r="B28" s="74">
        <v>16</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1"/>
        <v>0</v>
      </c>
      <c r="AM28" s="71">
        <f t="shared" si="0"/>
        <v>0</v>
      </c>
      <c r="AN28" s="240"/>
      <c r="AO28" s="240"/>
      <c r="AP28" s="111" t="str">
        <f t="shared" si="2"/>
        <v/>
      </c>
    </row>
    <row r="29" spans="2:42" ht="18" customHeight="1">
      <c r="B29" s="74">
        <v>17</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1"/>
        <v>0</v>
      </c>
      <c r="AM29" s="71">
        <f t="shared" si="0"/>
        <v>0</v>
      </c>
      <c r="AN29" s="240"/>
      <c r="AO29" s="240"/>
      <c r="AP29" s="111" t="str">
        <f t="shared" si="2"/>
        <v/>
      </c>
    </row>
    <row r="30" spans="2:42" ht="18" customHeight="1">
      <c r="B30" s="74">
        <v>18</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1"/>
        <v>0</v>
      </c>
      <c r="AM30" s="71">
        <f t="shared" si="0"/>
        <v>0</v>
      </c>
      <c r="AN30" s="240"/>
      <c r="AO30" s="240"/>
      <c r="AP30" s="111" t="str">
        <f t="shared" si="2"/>
        <v/>
      </c>
    </row>
    <row r="31" spans="2:42" ht="18" customHeight="1">
      <c r="B31" s="74">
        <v>19</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1"/>
        <v>0</v>
      </c>
      <c r="AM31" s="71">
        <f t="shared" si="0"/>
        <v>0</v>
      </c>
      <c r="AN31" s="240"/>
      <c r="AO31" s="240"/>
      <c r="AP31" s="111" t="str">
        <f t="shared" si="2"/>
        <v/>
      </c>
    </row>
    <row r="32" spans="2:42" ht="18" customHeight="1">
      <c r="B32" s="74">
        <v>20</v>
      </c>
      <c r="C32" s="102"/>
      <c r="D32" s="83"/>
      <c r="E32" s="103"/>
      <c r="F32" s="104"/>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70">
        <f t="shared" si="1"/>
        <v>0</v>
      </c>
      <c r="AM32" s="71">
        <f t="shared" si="0"/>
        <v>0</v>
      </c>
      <c r="AN32" s="240"/>
      <c r="AO32" s="240"/>
      <c r="AP32" s="111" t="str">
        <f t="shared" si="2"/>
        <v/>
      </c>
    </row>
    <row r="33" spans="2:42" ht="18" customHeight="1">
      <c r="B33" s="243" t="s">
        <v>94</v>
      </c>
      <c r="C33" s="244"/>
      <c r="D33" s="244"/>
      <c r="E33" s="244"/>
      <c r="F33" s="244"/>
      <c r="G33" s="72">
        <f>+SUM(G13:G32)</f>
        <v>0</v>
      </c>
      <c r="H33" s="72">
        <f t="shared" ref="H33:AK33" si="3">+SUM(H13:H32)</f>
        <v>0</v>
      </c>
      <c r="I33" s="72">
        <f t="shared" si="3"/>
        <v>0</v>
      </c>
      <c r="J33" s="72">
        <f t="shared" si="3"/>
        <v>0</v>
      </c>
      <c r="K33" s="72">
        <f t="shared" si="3"/>
        <v>0</v>
      </c>
      <c r="L33" s="72">
        <f t="shared" si="3"/>
        <v>0</v>
      </c>
      <c r="M33" s="72">
        <f t="shared" si="3"/>
        <v>0</v>
      </c>
      <c r="N33" s="72">
        <f t="shared" si="3"/>
        <v>0</v>
      </c>
      <c r="O33" s="72">
        <f t="shared" si="3"/>
        <v>0</v>
      </c>
      <c r="P33" s="72">
        <f t="shared" si="3"/>
        <v>0</v>
      </c>
      <c r="Q33" s="72">
        <f t="shared" si="3"/>
        <v>0</v>
      </c>
      <c r="R33" s="72">
        <f t="shared" si="3"/>
        <v>0</v>
      </c>
      <c r="S33" s="72">
        <f t="shared" si="3"/>
        <v>0</v>
      </c>
      <c r="T33" s="72">
        <f t="shared" si="3"/>
        <v>0</v>
      </c>
      <c r="U33" s="72">
        <f t="shared" si="3"/>
        <v>0</v>
      </c>
      <c r="V33" s="72">
        <f t="shared" si="3"/>
        <v>0</v>
      </c>
      <c r="W33" s="72">
        <f t="shared" si="3"/>
        <v>0</v>
      </c>
      <c r="X33" s="72">
        <f t="shared" si="3"/>
        <v>0</v>
      </c>
      <c r="Y33" s="72">
        <f t="shared" si="3"/>
        <v>0</v>
      </c>
      <c r="Z33" s="72">
        <f t="shared" si="3"/>
        <v>0</v>
      </c>
      <c r="AA33" s="72">
        <f t="shared" si="3"/>
        <v>0</v>
      </c>
      <c r="AB33" s="72">
        <f t="shared" si="3"/>
        <v>0</v>
      </c>
      <c r="AC33" s="72">
        <f t="shared" si="3"/>
        <v>0</v>
      </c>
      <c r="AD33" s="72">
        <f t="shared" si="3"/>
        <v>0</v>
      </c>
      <c r="AE33" s="72">
        <f t="shared" si="3"/>
        <v>0</v>
      </c>
      <c r="AF33" s="72">
        <f t="shared" si="3"/>
        <v>0</v>
      </c>
      <c r="AG33" s="72">
        <f t="shared" si="3"/>
        <v>0</v>
      </c>
      <c r="AH33" s="72">
        <f t="shared" si="3"/>
        <v>0</v>
      </c>
      <c r="AI33" s="72">
        <f t="shared" si="3"/>
        <v>0</v>
      </c>
      <c r="AJ33" s="72">
        <f t="shared" si="3"/>
        <v>0</v>
      </c>
      <c r="AK33" s="72">
        <f t="shared" si="3"/>
        <v>0</v>
      </c>
      <c r="AL33" s="70">
        <f t="shared" si="1"/>
        <v>0</v>
      </c>
      <c r="AM33" s="71">
        <f t="shared" si="0"/>
        <v>0</v>
      </c>
      <c r="AN33" s="245"/>
      <c r="AO33" s="245"/>
      <c r="AP33" s="111"/>
    </row>
    <row r="34" spans="2:42" ht="18" customHeight="1">
      <c r="B34" s="244" t="s">
        <v>96</v>
      </c>
      <c r="C34" s="244"/>
      <c r="D34" s="244"/>
      <c r="E34" s="244"/>
      <c r="F34" s="24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72"/>
      <c r="AM34" s="73"/>
      <c r="AN34" s="245"/>
      <c r="AO34" s="245"/>
      <c r="AP34" s="111"/>
    </row>
    <row r="35" spans="2:42" ht="15" customHeight="1">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2" ht="15" customHeight="1">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2" ht="15" customHeight="1">
      <c r="B37" s="67"/>
      <c r="C37" s="67"/>
      <c r="D37" s="67"/>
      <c r="E37" s="67"/>
      <c r="F37" s="67"/>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7"/>
      <c r="AM37" s="67"/>
      <c r="AN37" s="62"/>
    </row>
    <row r="38" spans="2:42" ht="21" customHeight="1">
      <c r="B38" s="68" t="s">
        <v>252</v>
      </c>
      <c r="C38" s="59"/>
      <c r="D38" s="63"/>
      <c r="E38" s="63"/>
      <c r="F38" s="63"/>
      <c r="G38" s="63"/>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3"/>
      <c r="AN38" s="63"/>
      <c r="AO38" s="62"/>
    </row>
    <row r="39" spans="2:42" ht="24.95" customHeight="1">
      <c r="B39" s="62"/>
      <c r="C39" s="67"/>
      <c r="D39" s="233" t="str">
        <f>IF(VLOOKUP($AL$2,選択肢!$A$1:$J$32,D44,FALSE)=0,"-",VLOOKUP($AL$2,選択肢!$A$1:$J$32,D44,FALSE))</f>
        <v>管理者</v>
      </c>
      <c r="E39" s="234"/>
      <c r="F39" s="241" t="str">
        <f>IF(VLOOKUP($AL$2,選択肢!$A$1:$J$32,F44,FALSE)=0,"-",VLOOKUP($AL$2,選択肢!$A$1:$J$32,F44,FALSE))</f>
        <v>児童発達支援管理責任者</v>
      </c>
      <c r="G39" s="241"/>
      <c r="H39" s="241"/>
      <c r="I39" s="241"/>
      <c r="J39" s="233" t="str">
        <f>IF(VLOOKUP($AL$2,選択肢!$A$1:$J$32,J44,FALSE)=0,"-",VLOOKUP($AL$2,選択肢!$A$1:$J$32,J44,FALSE))</f>
        <v>嘱託医</v>
      </c>
      <c r="K39" s="234"/>
      <c r="L39" s="234"/>
      <c r="M39" s="234"/>
      <c r="N39" s="234"/>
      <c r="O39" s="235"/>
      <c r="P39" s="233" t="str">
        <f>IF(VLOOKUP($AL$2,選択肢!$A$1:$J$32,P44,FALSE)=0,"-",VLOOKUP($AL$2,選択肢!$A$1:$J$32,P44,FALSE))</f>
        <v>児童指導員</v>
      </c>
      <c r="Q39" s="234"/>
      <c r="R39" s="234"/>
      <c r="S39" s="234"/>
      <c r="T39" s="234"/>
      <c r="U39" s="235"/>
      <c r="V39" s="233" t="str">
        <f>IF(VLOOKUP($AL$2,選択肢!$A$1:$J$32,V44,FALSE)=0,"-",VLOOKUP($AL$2,選択肢!$A$1:$J$32,V44,FALSE))</f>
        <v>保育士</v>
      </c>
      <c r="W39" s="234"/>
      <c r="X39" s="234"/>
      <c r="Y39" s="234"/>
      <c r="Z39" s="234"/>
      <c r="AA39" s="235"/>
      <c r="AB39" s="233" t="str">
        <f>IF(VLOOKUP($AL$2,選択肢!$A$1:$J$32,AB44,FALSE)=0,"-",VLOOKUP($AL$2,選択肢!$A$1:$J$32,AB44,FALSE))</f>
        <v>栄養士</v>
      </c>
      <c r="AC39" s="234"/>
      <c r="AD39" s="234"/>
      <c r="AE39" s="234"/>
      <c r="AF39" s="234"/>
      <c r="AG39" s="235"/>
      <c r="AH39" s="241" t="str">
        <f>IF(VLOOKUP($AL$2,選択肢!$A$1:$J$32,AH44,FALSE)=0,"-",VLOOKUP($AL$2,選択肢!$A$1:$J$32,AH44,FALSE))</f>
        <v>調理員</v>
      </c>
      <c r="AI39" s="241"/>
      <c r="AJ39" s="241"/>
      <c r="AK39" s="241"/>
      <c r="AL39" s="241"/>
      <c r="AM39" s="241" t="str">
        <f>IF(VLOOKUP($AL$2,選択肢!$A$1:$J$32,AM44,FALSE)=0,"-",VLOOKUP($AL$2,選択肢!$A$1:$J$32,AM44,FALSE))</f>
        <v>機能訓練担当職員</v>
      </c>
      <c r="AN39" s="241"/>
      <c r="AO39" s="62"/>
    </row>
    <row r="40" spans="2:42" ht="18" customHeight="1">
      <c r="B40" s="62"/>
      <c r="C40" s="67"/>
      <c r="D40" s="101" t="s">
        <v>56</v>
      </c>
      <c r="E40" s="101" t="s">
        <v>57</v>
      </c>
      <c r="F40" s="100" t="s">
        <v>56</v>
      </c>
      <c r="G40" s="242" t="s">
        <v>57</v>
      </c>
      <c r="H40" s="242"/>
      <c r="I40" s="242"/>
      <c r="J40" s="237" t="s">
        <v>56</v>
      </c>
      <c r="K40" s="238"/>
      <c r="L40" s="239"/>
      <c r="M40" s="237" t="s">
        <v>57</v>
      </c>
      <c r="N40" s="238"/>
      <c r="O40" s="239"/>
      <c r="P40" s="237" t="s">
        <v>56</v>
      </c>
      <c r="Q40" s="238"/>
      <c r="R40" s="239"/>
      <c r="S40" s="237" t="s">
        <v>57</v>
      </c>
      <c r="T40" s="238"/>
      <c r="U40" s="239"/>
      <c r="V40" s="237" t="s">
        <v>56</v>
      </c>
      <c r="W40" s="238"/>
      <c r="X40" s="239"/>
      <c r="Y40" s="237" t="s">
        <v>57</v>
      </c>
      <c r="Z40" s="238"/>
      <c r="AA40" s="239"/>
      <c r="AB40" s="237" t="s">
        <v>56</v>
      </c>
      <c r="AC40" s="238"/>
      <c r="AD40" s="239"/>
      <c r="AE40" s="237" t="s">
        <v>57</v>
      </c>
      <c r="AF40" s="238"/>
      <c r="AG40" s="239"/>
      <c r="AH40" s="237" t="s">
        <v>56</v>
      </c>
      <c r="AI40" s="238"/>
      <c r="AJ40" s="239"/>
      <c r="AK40" s="237" t="s">
        <v>57</v>
      </c>
      <c r="AL40" s="239"/>
      <c r="AM40" s="100" t="s">
        <v>19</v>
      </c>
      <c r="AN40" s="100" t="s">
        <v>18</v>
      </c>
      <c r="AO40" s="62"/>
    </row>
    <row r="41" spans="2:42" ht="18" customHeight="1">
      <c r="B41" s="62"/>
      <c r="C41" s="75" t="s">
        <v>108</v>
      </c>
      <c r="D41" s="100">
        <f>COUNTIFS($AP$13:$AP$32,D$39,$D$13:$D$32,"A",$F$13:$F$32,"*")</f>
        <v>1</v>
      </c>
      <c r="E41" s="100">
        <f>COUNTIFS($AP$13:$AP$32,D$39,$D$13:$D$32,"B",$F$13:$F$32,"*")</f>
        <v>0</v>
      </c>
      <c r="F41" s="100">
        <f>COUNTIFS($AP$13:$AP$32,F$39,$D$13:$D$32,"A",$F$13:$F$32,"*")</f>
        <v>0</v>
      </c>
      <c r="G41" s="237">
        <f>COUNTIFS($AP$13:$AP$32,F$39,$D$13:$D$32,"B",$F$13:$F$32,"*")</f>
        <v>1</v>
      </c>
      <c r="H41" s="238"/>
      <c r="I41" s="239"/>
      <c r="J41" s="237">
        <f>COUNTIFS($AP$13:$AP$32,J$39,$D$13:$D$32,"A",$F$13:$F$32,"*")</f>
        <v>0</v>
      </c>
      <c r="K41" s="238"/>
      <c r="L41" s="239"/>
      <c r="M41" s="237">
        <f>COUNTIFS($AP$13:$AP$32,J$39,$D$13:$D$32,"B",$F$13:$F$32,"*")</f>
        <v>0</v>
      </c>
      <c r="N41" s="238"/>
      <c r="O41" s="239"/>
      <c r="P41" s="237">
        <f>COUNTIFS($AP$13:$AP$32,P$39,$D$13:$D$32,"A",$F$13:$F$32,"*")</f>
        <v>0</v>
      </c>
      <c r="Q41" s="238"/>
      <c r="R41" s="239"/>
      <c r="S41" s="237">
        <f>COUNTIFS($AP$13:$AP$32,P$39,$D$13:$D$32,"B",$F$13:$F$32,"*")</f>
        <v>0</v>
      </c>
      <c r="T41" s="238"/>
      <c r="U41" s="239"/>
      <c r="V41" s="237">
        <f>COUNTIFS($AP$13:$AP$32,V$39,$D$13:$D$32,"A",$F$13:$F$32,"*")</f>
        <v>0</v>
      </c>
      <c r="W41" s="238"/>
      <c r="X41" s="239"/>
      <c r="Y41" s="237">
        <f>COUNTIFS($AP$13:$AP$32,V$39,$D$13:$D$32,"B",$F$13:$F$32,"*")</f>
        <v>0</v>
      </c>
      <c r="Z41" s="238"/>
      <c r="AA41" s="239"/>
      <c r="AB41" s="237">
        <f>COUNTIFS($AP$13:$AP$32,AB$39,$D$13:$D$32,"A",$F$13:$F$32,"*")</f>
        <v>0</v>
      </c>
      <c r="AC41" s="238"/>
      <c r="AD41" s="239"/>
      <c r="AE41" s="237">
        <f>COUNTIFS($AP$13:$AP$32,AB$39,$D$13:$D$32,"B",$F$13:$F$32,"*")</f>
        <v>0</v>
      </c>
      <c r="AF41" s="238"/>
      <c r="AG41" s="239"/>
      <c r="AH41" s="237">
        <f>COUNTIFS($AP$13:$AP$32,AH$39,$D$13:$D$32,"A",$F$13:$F$32,"*")</f>
        <v>0</v>
      </c>
      <c r="AI41" s="238"/>
      <c r="AJ41" s="239"/>
      <c r="AK41" s="237">
        <f>COUNTIFS($AP$13:$AP$32,AH$39,$D$13:$D$32,"B",$F$13:$F$32,"*")</f>
        <v>0</v>
      </c>
      <c r="AL41" s="239"/>
      <c r="AM41" s="100">
        <f>COUNTIFS($AP$13:$AP$32,AM$39,$D$13:$D$32,"A",$F$13:$F$32,"*")</f>
        <v>0</v>
      </c>
      <c r="AN41" s="100">
        <f>COUNTIFS($AP$13:$AP$32,AM$39,$D$13:$D$32,"B",$F$13:$F$32,"*")</f>
        <v>0</v>
      </c>
      <c r="AO41" s="62"/>
    </row>
    <row r="42" spans="2:42" ht="18" customHeight="1">
      <c r="B42" s="62"/>
      <c r="C42" s="82" t="s">
        <v>109</v>
      </c>
      <c r="D42" s="100">
        <f>COUNTIFS($AP$13:$AP$32,D$39,$D$13:$D$32,"C",$F$13:$F$32,"*")</f>
        <v>0</v>
      </c>
      <c r="E42" s="100">
        <f>COUNTIFS($AP$13:$AP$32,D$39,$D$13:$D$32,"D",$F$13:$F$32,"*")</f>
        <v>0</v>
      </c>
      <c r="F42" s="100">
        <f>COUNTIFS($AP$13:$AP$32,F$39,$D$13:$D$32,"C",$F$13:$F$32,"*")</f>
        <v>0</v>
      </c>
      <c r="G42" s="237">
        <f>COUNTIFS($AP$13:$AP$32,F$39,$D$13:$D$32,"D",$F$13:$F$32,"*")</f>
        <v>0</v>
      </c>
      <c r="H42" s="238"/>
      <c r="I42" s="239"/>
      <c r="J42" s="237">
        <f>COUNTIFS($AP$13:$AP$32,J$39,$D$13:$D$32,"C",$F$13:$F$32,"*")</f>
        <v>1</v>
      </c>
      <c r="K42" s="238"/>
      <c r="L42" s="239"/>
      <c r="M42" s="237">
        <f>COUNTIFS($AP$13:$AP$32,J$39,$D$13:$D$32,"D",$F$13:$F$32,"*")</f>
        <v>0</v>
      </c>
      <c r="N42" s="238"/>
      <c r="O42" s="239"/>
      <c r="P42" s="237">
        <f>COUNTIFS($AP$13:$AP$32,P$39,$D$13:$D$32,"C",$F$13:$F$32,"*")</f>
        <v>0</v>
      </c>
      <c r="Q42" s="238"/>
      <c r="R42" s="239"/>
      <c r="S42" s="237">
        <f>COUNTIFS($AP$13:$AP$32,P$39,$D$13:$D$32,"D",$F$13:$F$32,"*")</f>
        <v>1</v>
      </c>
      <c r="T42" s="238"/>
      <c r="U42" s="239"/>
      <c r="V42" s="237">
        <f>COUNTIFS($AP$13:$AP$32,V$39,$D$13:$D$32,"C",$F$13:$F$32,"*")</f>
        <v>0</v>
      </c>
      <c r="W42" s="238"/>
      <c r="X42" s="239"/>
      <c r="Y42" s="237">
        <f>COUNTIFS($AP$13:$AP$32,V$39,$D$13:$D$32,"D",$F$13:$F$32,"*")</f>
        <v>0</v>
      </c>
      <c r="Z42" s="238"/>
      <c r="AA42" s="239"/>
      <c r="AB42" s="237">
        <f>COUNTIFS($AP$13:$AP$32,AB$39,$D$13:$D$32,"C",$F$13:$F$32,"*")</f>
        <v>0</v>
      </c>
      <c r="AC42" s="238"/>
      <c r="AD42" s="239"/>
      <c r="AE42" s="237">
        <f>COUNTIFS($AP$13:$AP$32,AB$39,$D$13:$D$32,"D",$F$13:$F$32,"*")</f>
        <v>0</v>
      </c>
      <c r="AF42" s="238"/>
      <c r="AG42" s="239"/>
      <c r="AH42" s="237">
        <f>COUNTIFS($AP$13:$AP$32,AH$39,$D$13:$D$32,"C",$F$13:$F$32,"*")</f>
        <v>0</v>
      </c>
      <c r="AI42" s="238"/>
      <c r="AJ42" s="239"/>
      <c r="AK42" s="237">
        <f>COUNTIFS($AP$13:$AP$32,AH$39,$D$13:$D$32,"D",$F$13:$F$32,"*")</f>
        <v>0</v>
      </c>
      <c r="AL42" s="239"/>
      <c r="AM42" s="100">
        <f>COUNTIFS($AP$13:$AP$32,AM$39,$D$13:$D$32,"C",$F$13:$F$32,"*")</f>
        <v>0</v>
      </c>
      <c r="AN42" s="100">
        <f>COUNTIFS($AP$13:$AP$32,AM$39,$D$13:$D$32,"D",$F$13:$F$32,"*")</f>
        <v>0</v>
      </c>
      <c r="AO42" s="62"/>
    </row>
    <row r="43" spans="2:42" ht="24.95" customHeight="1">
      <c r="B43" s="62"/>
      <c r="C43" s="82" t="s">
        <v>195</v>
      </c>
      <c r="D43" s="233" t="str">
        <f>IF($AL$4="４週",SUMIFS($AL$13:$AL$32,$AP$13:$AP$32,D39)/4/$AI$7,IF($AL$4="歴月",SUMIFS($AL$13:$AL$32,$AP$13:$AP$32,D39)/$AM$7,"記載する期間を選択してください"))</f>
        <v>記載する期間を選択してください</v>
      </c>
      <c r="E43" s="235"/>
      <c r="F43" s="233" t="str">
        <f>IF($AL$4="４週",SUMIFS($AL$13:$AL$32,$AP$13:$AP$32,F39)/4/$AI$7,IF($AL$4="歴月",SUMIFS($AL$13:$AL$32,$AP$13:$AP$32,F39)/$AM$7,"記載する期間を選択してください"))</f>
        <v>記載する期間を選択してください</v>
      </c>
      <c r="G43" s="234"/>
      <c r="H43" s="234"/>
      <c r="I43" s="235"/>
      <c r="J43" s="233" t="str">
        <f>IF($AL$4="４週",SUMIFS($AL$13:$AL$32,$AP$13:$AP$32,J39)/4/$AI$7,IF($AL$4="歴月",SUMIFS($AL$13:$AL$32,$AP$13:$AP$32,J39)/$AM$7,"記載する期間を選択してください"))</f>
        <v>記載する期間を選択してください</v>
      </c>
      <c r="K43" s="234"/>
      <c r="L43" s="234"/>
      <c r="M43" s="234"/>
      <c r="N43" s="234"/>
      <c r="O43" s="235"/>
      <c r="P43" s="233" t="str">
        <f>IF($AL$4="４週",SUMIFS($AL$13:$AL$32,$AP$13:$AP$32,P39)/4/$AI$7,IF($AL$4="歴月",SUMIFS($AL$13:$AL$32,$AP$13:$AP$32,P39)/$AM$7,"記載する期間を選択してください"))</f>
        <v>記載する期間を選択してください</v>
      </c>
      <c r="Q43" s="234"/>
      <c r="R43" s="234"/>
      <c r="S43" s="234"/>
      <c r="T43" s="234"/>
      <c r="U43" s="235"/>
      <c r="V43" s="233" t="str">
        <f>IF($AL$4="４週",SUMIFS($AL$13:$AL$32,$AP$13:$AP$32,V39)/4/$AI$7,IF($AL$4="歴月",SUMIFS($AL$13:$AL$32,$AP$13:$AP$32,V39)/$AM$7,"記載する期間を選択してください"))</f>
        <v>記載する期間を選択してください</v>
      </c>
      <c r="W43" s="234"/>
      <c r="X43" s="234"/>
      <c r="Y43" s="234"/>
      <c r="Z43" s="234"/>
      <c r="AA43" s="235"/>
      <c r="AB43" s="233" t="str">
        <f>IF($AL$4="４週",SUMIFS($AL$13:$AL$32,$AP$13:$AP$32,AB39)/4/$AI$7,IF($AL$4="歴月",SUMIFS($AL$13:$AL$32,$AP$13:$AP$32,AB39)/$AM$7,"記載する期間を選択してください"))</f>
        <v>記載する期間を選択してください</v>
      </c>
      <c r="AC43" s="234"/>
      <c r="AD43" s="234"/>
      <c r="AE43" s="234"/>
      <c r="AF43" s="234"/>
      <c r="AG43" s="235"/>
      <c r="AH43" s="233" t="str">
        <f>IF($AL$4="４週",SUMIFS($AL$13:$AL$32,$AP$13:$AP$32,AH39)/4/$AI$7,IF($AL$4="歴月",SUMIFS($AL$13:$AL$32,$AP$13:$AP$32,AH39)/$AM$7,"記載する期間を選択してください"))</f>
        <v>記載する期間を選択してください</v>
      </c>
      <c r="AI43" s="234"/>
      <c r="AJ43" s="234"/>
      <c r="AK43" s="234"/>
      <c r="AL43" s="235"/>
      <c r="AM43" s="233" t="str">
        <f>IF($AL$4="４週",SUMIFS($AL$13:$AL$32,$AP$13:$AP$32,AM39)/4/$AI$7,IF($AL$4="歴月",SUMIFS($AL$13:$AL$32,$AP$13:$AP$32,AM39)/$AM$7,"記載する期間を選択してください"))</f>
        <v>記載する期間を選択してください</v>
      </c>
      <c r="AN43" s="235"/>
      <c r="AO43" s="62"/>
    </row>
    <row r="44" spans="2:42" ht="5.0999999999999996" customHeight="1">
      <c r="B44" s="62"/>
      <c r="C44" s="59"/>
      <c r="D44" s="78">
        <v>2</v>
      </c>
      <c r="E44" s="78"/>
      <c r="F44" s="78">
        <v>3</v>
      </c>
      <c r="G44" s="78"/>
      <c r="H44" s="78"/>
      <c r="I44" s="78"/>
      <c r="J44" s="78">
        <v>4</v>
      </c>
      <c r="K44" s="78"/>
      <c r="L44" s="78"/>
      <c r="M44" s="78"/>
      <c r="N44" s="78"/>
      <c r="O44" s="78"/>
      <c r="P44" s="78">
        <v>5</v>
      </c>
      <c r="Q44" s="78"/>
      <c r="R44" s="78"/>
      <c r="S44" s="78"/>
      <c r="T44" s="78"/>
      <c r="U44" s="78"/>
      <c r="V44" s="78">
        <v>6</v>
      </c>
      <c r="W44" s="78"/>
      <c r="X44" s="78"/>
      <c r="Y44" s="78"/>
      <c r="Z44" s="78"/>
      <c r="AA44" s="78"/>
      <c r="AB44" s="78">
        <v>7</v>
      </c>
      <c r="AC44" s="78"/>
      <c r="AD44" s="78"/>
      <c r="AE44" s="78"/>
      <c r="AF44" s="78"/>
      <c r="AG44" s="78"/>
      <c r="AH44" s="78">
        <v>8</v>
      </c>
      <c r="AI44" s="78"/>
      <c r="AJ44" s="78"/>
      <c r="AK44" s="78"/>
      <c r="AL44" s="78"/>
      <c r="AM44" s="78">
        <v>9</v>
      </c>
      <c r="AN44" s="99"/>
      <c r="AO44" s="62"/>
    </row>
    <row r="45" spans="2:42" ht="19.5" customHeight="1">
      <c r="B45" s="62"/>
      <c r="C45" s="67"/>
      <c r="D45" s="241" t="str">
        <f>IF(VLOOKUP($AL$2,選択肢!$A:$Z,D50,FALSE)=0,"-",VLOOKUP($AL$2,選択肢!$A:$Z,D50,FALSE))</f>
        <v>看護職員</v>
      </c>
      <c r="E45" s="241"/>
      <c r="F45" s="241" t="str">
        <f>IF(VLOOKUP($AL$2,選択肢!$A:$Z,F50,FALSE)=0,"-",VLOOKUP($AL$2,選択肢!$A:$Z,F50,FALSE))</f>
        <v>その他職員</v>
      </c>
      <c r="G45" s="241"/>
      <c r="H45" s="241"/>
      <c r="I45" s="241"/>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99"/>
      <c r="AO45" s="62"/>
    </row>
    <row r="46" spans="2:42" ht="19.5" customHeight="1">
      <c r="B46" s="62"/>
      <c r="C46" s="67"/>
      <c r="D46" s="100" t="s">
        <v>56</v>
      </c>
      <c r="E46" s="100" t="s">
        <v>57</v>
      </c>
      <c r="F46" s="100" t="s">
        <v>56</v>
      </c>
      <c r="G46" s="242" t="s">
        <v>57</v>
      </c>
      <c r="H46" s="242"/>
      <c r="I46" s="242"/>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99"/>
      <c r="AO46" s="62"/>
    </row>
    <row r="47" spans="2:42" ht="19.5" customHeight="1">
      <c r="B47" s="62"/>
      <c r="C47" s="75" t="s">
        <v>108</v>
      </c>
      <c r="D47" s="100">
        <f>COUNTIFS($AP$12:$AP$31,D$45,$D$12:$D$31,"A",$F$12:$F$31,"*")</f>
        <v>0</v>
      </c>
      <c r="E47" s="100">
        <f>COUNTIFS($AP$12:$AP$31,D$45,$D$12:$D$31,"B",$F$12:$F$31,"*")</f>
        <v>0</v>
      </c>
      <c r="F47" s="100">
        <f>COUNTIFS($AP$12:$AP$31,F$45,$D$12:$D$31,"A",$F$12:$F$31,"*")</f>
        <v>0</v>
      </c>
      <c r="G47" s="237">
        <f>COUNTIFS($AP$12:$AP$31,F$45,$D$12:$D$31,"B",$F$12:$F$31,"*")</f>
        <v>1</v>
      </c>
      <c r="H47" s="238"/>
      <c r="I47" s="23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99"/>
      <c r="AO47" s="62"/>
    </row>
    <row r="48" spans="2:42" ht="19.5" customHeight="1">
      <c r="B48" s="62"/>
      <c r="C48" s="82" t="s">
        <v>109</v>
      </c>
      <c r="D48" s="100">
        <f>COUNTIFS($AP$12:$AP$31,D$45,$D$12:$D$31,"C",$F$12:$F$31,"*")</f>
        <v>0</v>
      </c>
      <c r="E48" s="100">
        <f>COUNTIFS($AP$12:$AP$31,D$45,$D$12:$D$31,"D",$F$12:$F$31,"*")</f>
        <v>0</v>
      </c>
      <c r="F48" s="100">
        <f>COUNTIFS($AP$12:$AP$31,F$45,$D$12:$D$31,"C",$F$12:$F$31,"*")</f>
        <v>0</v>
      </c>
      <c r="G48" s="237">
        <f>COUNTIFS($AP$12:$AP$31,F$45,$D$12:$D$31,"D",$F$12:$F$31,"*")</f>
        <v>0</v>
      </c>
      <c r="H48" s="238"/>
      <c r="I48" s="23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99"/>
      <c r="AO48" s="62"/>
    </row>
    <row r="49" spans="2:41" ht="19.5" customHeight="1">
      <c r="B49" s="62"/>
      <c r="C49" s="82" t="s">
        <v>195</v>
      </c>
      <c r="D49" s="233" t="str">
        <f>IF($AL$4="４週",SUMIFS($AL$13:$AL$32,$AP$13:$AP$32,D45)/4/$AI$7,IF($AL$4="歴月",SUMIFS($AL$13:$AL$32,$AP$13:$AP$32,D45)/$AM$7,"記載する期間を選択してください"))</f>
        <v>記載する期間を選択してください</v>
      </c>
      <c r="E49" s="235"/>
      <c r="F49" s="233" t="str">
        <f>IF($AL$4="４週",SUMIFS($AL$13:$AL$32,$AP$13:$AP$32,F45)/4/$AI$7,IF($AL$4="歴月",SUMIFS($AL$13:$AL$32,$AP$13:$AP$32,F45)/$AM$7,"記載する期間を選択してください"))</f>
        <v>記載する期間を選択してください</v>
      </c>
      <c r="G49" s="234"/>
      <c r="H49" s="234"/>
      <c r="I49" s="235"/>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99"/>
      <c r="AO49" s="62"/>
    </row>
    <row r="50" spans="2:41" ht="3" customHeight="1">
      <c r="B50" s="62"/>
      <c r="C50" s="59"/>
      <c r="D50" s="78">
        <v>10</v>
      </c>
      <c r="E50" s="78"/>
      <c r="F50" s="78">
        <f>D50+1</f>
        <v>11</v>
      </c>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99"/>
      <c r="AO50" s="62"/>
    </row>
    <row r="51" spans="2:41" ht="15" customHeight="1">
      <c r="B51" s="60" t="s">
        <v>165</v>
      </c>
      <c r="C51" s="91"/>
      <c r="D51" s="92"/>
      <c r="E51" s="92"/>
      <c r="F51" s="92"/>
      <c r="G51" s="93"/>
      <c r="H51" s="92"/>
      <c r="I51" s="78"/>
      <c r="J51" s="78"/>
      <c r="K51" s="78"/>
      <c r="L51" s="78"/>
      <c r="M51" s="78"/>
      <c r="N51" s="78"/>
      <c r="O51" s="78"/>
      <c r="P51" s="78"/>
      <c r="Q51" s="78"/>
      <c r="R51" s="78"/>
      <c r="S51" s="78">
        <v>6</v>
      </c>
      <c r="T51" s="78"/>
      <c r="U51" s="78"/>
      <c r="V51" s="78"/>
      <c r="W51" s="78"/>
      <c r="X51" s="78"/>
      <c r="Y51" s="78">
        <v>7</v>
      </c>
      <c r="Z51" s="78"/>
      <c r="AA51" s="78"/>
      <c r="AB51" s="78"/>
      <c r="AC51" s="78"/>
      <c r="AD51" s="78"/>
      <c r="AE51" s="78">
        <v>8</v>
      </c>
      <c r="AF51" s="78"/>
      <c r="AG51" s="78"/>
      <c r="AH51" s="79"/>
      <c r="AI51" s="79"/>
      <c r="AJ51" s="79"/>
      <c r="AK51" s="79">
        <v>9</v>
      </c>
      <c r="AL51" s="77"/>
      <c r="AM51" s="77"/>
      <c r="AN51" s="62"/>
    </row>
    <row r="52" spans="2:41" s="60" customFormat="1" ht="15" customHeight="1">
      <c r="B52" s="60" t="s">
        <v>166</v>
      </c>
      <c r="C52" s="86"/>
      <c r="D52" s="86"/>
      <c r="E52" s="86"/>
      <c r="F52" s="86"/>
      <c r="G52" s="86"/>
      <c r="H52" s="86"/>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row>
    <row r="53" spans="2:41" s="60" customFormat="1" ht="15" customHeight="1">
      <c r="B53" s="60" t="s">
        <v>202</v>
      </c>
      <c r="C53" s="86"/>
      <c r="D53" s="86"/>
      <c r="E53" s="86"/>
      <c r="F53" s="86"/>
      <c r="G53" s="86"/>
      <c r="H53" s="86"/>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row>
    <row r="54" spans="2:41" s="60" customFormat="1" ht="15" customHeight="1">
      <c r="B54" s="86" t="s">
        <v>237</v>
      </c>
      <c r="D54" s="86"/>
      <c r="E54" s="86"/>
      <c r="F54" s="86"/>
      <c r="G54" s="86"/>
      <c r="H54" s="86"/>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row>
    <row r="55" spans="2:41" s="60" customFormat="1" ht="15" customHeight="1">
      <c r="B55" s="60" t="s">
        <v>167</v>
      </c>
      <c r="C55" s="86"/>
      <c r="D55" s="86"/>
      <c r="E55" s="86"/>
      <c r="F55" s="86"/>
      <c r="G55" s="86"/>
      <c r="H55" s="86"/>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row>
    <row r="56" spans="2:41" s="60" customFormat="1" ht="15" customHeight="1">
      <c r="B56" s="60" t="s">
        <v>168</v>
      </c>
      <c r="C56" s="86"/>
      <c r="D56" s="86"/>
      <c r="E56" s="86"/>
      <c r="F56" s="86"/>
      <c r="G56" s="86"/>
      <c r="H56" s="86"/>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row>
    <row r="57" spans="2:41" ht="15" customHeight="1">
      <c r="B57" s="60" t="s">
        <v>169</v>
      </c>
      <c r="C57" s="94"/>
      <c r="D57" s="60"/>
      <c r="E57" s="60"/>
      <c r="F57" s="60"/>
      <c r="G57" s="60"/>
      <c r="H57" s="60"/>
    </row>
    <row r="58" spans="2:41" ht="15" customHeight="1">
      <c r="B58" s="60" t="s">
        <v>170</v>
      </c>
      <c r="C58" s="94"/>
      <c r="D58" s="60"/>
      <c r="E58" s="60"/>
      <c r="F58" s="60"/>
      <c r="G58" s="60"/>
      <c r="H58" s="60"/>
    </row>
    <row r="59" spans="2:41" ht="15" customHeight="1">
      <c r="B59" s="60"/>
      <c r="C59" s="75" t="s">
        <v>171</v>
      </c>
      <c r="D59" s="236" t="s">
        <v>172</v>
      </c>
      <c r="E59" s="236"/>
      <c r="F59" s="236"/>
      <c r="G59" s="60"/>
      <c r="H59" s="60"/>
    </row>
    <row r="60" spans="2:41" ht="15" customHeight="1">
      <c r="B60" s="60"/>
      <c r="C60" s="97" t="s">
        <v>185</v>
      </c>
      <c r="D60" s="232" t="s">
        <v>173</v>
      </c>
      <c r="E60" s="232"/>
      <c r="F60" s="232"/>
      <c r="G60" s="60"/>
      <c r="H60" s="60"/>
    </row>
    <row r="61" spans="2:41" ht="15" customHeight="1">
      <c r="B61" s="60"/>
      <c r="C61" s="97" t="s">
        <v>186</v>
      </c>
      <c r="D61" s="232" t="s">
        <v>174</v>
      </c>
      <c r="E61" s="232"/>
      <c r="F61" s="232"/>
      <c r="G61" s="60"/>
      <c r="H61" s="60"/>
    </row>
    <row r="62" spans="2:41" ht="15" customHeight="1">
      <c r="B62" s="60"/>
      <c r="C62" s="97" t="s">
        <v>187</v>
      </c>
      <c r="D62" s="232" t="s">
        <v>175</v>
      </c>
      <c r="E62" s="232"/>
      <c r="F62" s="232"/>
      <c r="G62" s="60"/>
      <c r="H62" s="60"/>
    </row>
    <row r="63" spans="2:41" ht="15" customHeight="1">
      <c r="B63" s="60"/>
      <c r="C63" s="97" t="s">
        <v>188</v>
      </c>
      <c r="D63" s="232" t="s">
        <v>176</v>
      </c>
      <c r="E63" s="232"/>
      <c r="F63" s="232"/>
      <c r="G63" s="60"/>
      <c r="H63" s="60"/>
    </row>
    <row r="64" spans="2:41" ht="15" customHeight="1">
      <c r="B64" s="60"/>
      <c r="C64" s="60" t="s">
        <v>177</v>
      </c>
      <c r="D64" s="60"/>
      <c r="E64" s="60"/>
      <c r="F64" s="60"/>
      <c r="G64" s="60"/>
      <c r="H64" s="60"/>
    </row>
    <row r="65" spans="2:8" ht="15" customHeight="1">
      <c r="B65" s="60"/>
      <c r="C65" s="60" t="s">
        <v>189</v>
      </c>
      <c r="D65" s="60"/>
      <c r="E65" s="60"/>
      <c r="F65" s="60"/>
      <c r="G65" s="60"/>
      <c r="H65" s="60"/>
    </row>
    <row r="66" spans="2:8" ht="15" customHeight="1">
      <c r="B66" s="60"/>
      <c r="C66" s="60" t="s">
        <v>178</v>
      </c>
      <c r="D66" s="60"/>
      <c r="E66" s="60"/>
      <c r="F66" s="60"/>
      <c r="G66" s="60"/>
      <c r="H66" s="60"/>
    </row>
    <row r="67" spans="2:8" ht="15" customHeight="1">
      <c r="B67" s="60" t="s">
        <v>179</v>
      </c>
      <c r="C67" s="94"/>
      <c r="D67" s="60"/>
      <c r="E67" s="60"/>
      <c r="F67" s="60"/>
      <c r="G67" s="60"/>
      <c r="H67" s="60"/>
    </row>
    <row r="68" spans="2:8" ht="15" customHeight="1">
      <c r="B68" s="60" t="s">
        <v>240</v>
      </c>
      <c r="C68" s="94"/>
      <c r="D68" s="60"/>
      <c r="E68" s="60"/>
      <c r="F68" s="60"/>
      <c r="G68" s="60"/>
      <c r="H68" s="60"/>
    </row>
    <row r="69" spans="2:8" ht="15" customHeight="1">
      <c r="B69" s="60" t="s">
        <v>190</v>
      </c>
      <c r="C69" s="94"/>
      <c r="D69" s="60"/>
      <c r="E69" s="60"/>
      <c r="F69" s="60"/>
      <c r="G69" s="60"/>
      <c r="H69" s="60"/>
    </row>
    <row r="70" spans="2:8" ht="15" customHeight="1">
      <c r="B70" s="60" t="s">
        <v>181</v>
      </c>
      <c r="C70" s="94"/>
      <c r="D70" s="60"/>
      <c r="E70" s="60"/>
      <c r="F70" s="60"/>
      <c r="G70" s="60"/>
      <c r="H70" s="60"/>
    </row>
    <row r="71" spans="2:8" ht="15" customHeight="1">
      <c r="B71" s="60" t="s">
        <v>242</v>
      </c>
      <c r="C71" s="94"/>
      <c r="D71" s="60"/>
      <c r="E71" s="60"/>
      <c r="F71" s="60"/>
      <c r="G71" s="60"/>
      <c r="H71" s="60"/>
    </row>
    <row r="72" spans="2:8" ht="15" customHeight="1">
      <c r="B72" s="60" t="s">
        <v>243</v>
      </c>
      <c r="C72" s="94"/>
      <c r="D72" s="60"/>
      <c r="E72" s="60"/>
      <c r="F72" s="60"/>
      <c r="G72" s="60"/>
      <c r="H72" s="60"/>
    </row>
    <row r="73" spans="2:8" ht="15" customHeight="1">
      <c r="B73" s="60"/>
      <c r="C73" s="60" t="s">
        <v>244</v>
      </c>
      <c r="D73" s="60"/>
      <c r="E73" s="60"/>
      <c r="F73" s="60"/>
      <c r="G73" s="60"/>
      <c r="H73" s="60"/>
    </row>
    <row r="74" spans="2:8" ht="15" customHeight="1">
      <c r="B74" s="60"/>
      <c r="C74" s="60" t="s">
        <v>245</v>
      </c>
      <c r="D74" s="60"/>
      <c r="E74" s="60"/>
      <c r="F74" s="60"/>
      <c r="G74" s="60"/>
      <c r="H74" s="60"/>
    </row>
    <row r="75" spans="2:8" ht="15" customHeight="1">
      <c r="B75" s="60" t="s">
        <v>246</v>
      </c>
      <c r="C75" s="94"/>
      <c r="D75" s="60"/>
      <c r="E75" s="60"/>
      <c r="F75" s="60"/>
      <c r="G75" s="60"/>
      <c r="H75" s="60"/>
    </row>
    <row r="76" spans="2:8" ht="15" customHeight="1">
      <c r="B76" s="60" t="s">
        <v>182</v>
      </c>
      <c r="C76" s="94"/>
      <c r="D76" s="60"/>
      <c r="E76" s="60"/>
      <c r="F76" s="60"/>
      <c r="G76" s="60"/>
      <c r="H76" s="60"/>
    </row>
    <row r="77" spans="2:8" ht="15" customHeight="1">
      <c r="B77" s="60" t="s">
        <v>247</v>
      </c>
      <c r="C77" s="94"/>
      <c r="D77" s="60"/>
      <c r="E77" s="60"/>
      <c r="F77" s="60"/>
      <c r="G77" s="60"/>
      <c r="H77" s="60"/>
    </row>
    <row r="78" spans="2:8" ht="15" customHeight="1">
      <c r="B78" s="60" t="s">
        <v>248</v>
      </c>
      <c r="C78" s="94"/>
      <c r="D78" s="60"/>
      <c r="E78" s="60"/>
      <c r="F78" s="60"/>
      <c r="G78" s="60"/>
      <c r="H78" s="60"/>
    </row>
    <row r="79" spans="2:8" ht="15" customHeight="1">
      <c r="B79" s="60" t="s">
        <v>183</v>
      </c>
      <c r="C79" s="94"/>
      <c r="D79" s="60"/>
      <c r="E79" s="60"/>
      <c r="F79" s="60"/>
      <c r="G79" s="60"/>
      <c r="H79" s="60"/>
    </row>
    <row r="80" spans="2:8" ht="15" customHeight="1">
      <c r="B80" s="60" t="s">
        <v>184</v>
      </c>
      <c r="C80" s="94"/>
      <c r="D80" s="60"/>
      <c r="E80" s="60"/>
      <c r="F80" s="60"/>
      <c r="G80" s="60"/>
      <c r="H80" s="60"/>
    </row>
    <row r="81" spans="2:8" ht="15" customHeight="1">
      <c r="B81" s="60" t="s">
        <v>249</v>
      </c>
      <c r="C81" s="94"/>
      <c r="D81" s="60"/>
      <c r="E81" s="60"/>
      <c r="F81" s="60"/>
      <c r="G81" s="60"/>
      <c r="H81" s="60"/>
    </row>
    <row r="82" spans="2:8" ht="15" customHeight="1">
      <c r="B82" s="60" t="s">
        <v>250</v>
      </c>
      <c r="C82" s="94"/>
      <c r="D82" s="60"/>
      <c r="E82" s="60"/>
      <c r="F82" s="60"/>
      <c r="G82" s="60"/>
      <c r="H82" s="60"/>
    </row>
  </sheetData>
  <mergeCells count="109">
    <mergeCell ref="F45:I45"/>
    <mergeCell ref="G46:I46"/>
    <mergeCell ref="G47:I47"/>
    <mergeCell ref="G48:I48"/>
    <mergeCell ref="D49:E49"/>
    <mergeCell ref="F49:I49"/>
    <mergeCell ref="AL4:AO4"/>
    <mergeCell ref="AL5:AO5"/>
    <mergeCell ref="AI7:AK7"/>
    <mergeCell ref="G9:AK9"/>
    <mergeCell ref="AL9:AL12"/>
    <mergeCell ref="AN13:AO13"/>
    <mergeCell ref="AN14:AO14"/>
    <mergeCell ref="AN19:AO19"/>
    <mergeCell ref="AN20:AO20"/>
    <mergeCell ref="AN21:AO21"/>
    <mergeCell ref="AN22:AO22"/>
    <mergeCell ref="AN23:AO23"/>
    <mergeCell ref="AN24:AO24"/>
    <mergeCell ref="AN25:AO25"/>
    <mergeCell ref="AN26:AO26"/>
    <mergeCell ref="AN27:AO27"/>
    <mergeCell ref="AN28:AO28"/>
    <mergeCell ref="AN29:AO29"/>
    <mergeCell ref="AL2:AO2"/>
    <mergeCell ref="N3:Q3"/>
    <mergeCell ref="R3:S3"/>
    <mergeCell ref="T3:U3"/>
    <mergeCell ref="V3:W3"/>
    <mergeCell ref="AL3:AO3"/>
    <mergeCell ref="G10:M10"/>
    <mergeCell ref="N10:T10"/>
    <mergeCell ref="U10:AA10"/>
    <mergeCell ref="AB10:AH10"/>
    <mergeCell ref="AI10:AK10"/>
    <mergeCell ref="AL6:AO6"/>
    <mergeCell ref="B9:B12"/>
    <mergeCell ref="D9:D12"/>
    <mergeCell ref="E9:E12"/>
    <mergeCell ref="F9:F12"/>
    <mergeCell ref="AN15:AO15"/>
    <mergeCell ref="AN16:AO16"/>
    <mergeCell ref="AN17:AO17"/>
    <mergeCell ref="AN18:AO18"/>
    <mergeCell ref="AM9:AM12"/>
    <mergeCell ref="AN9:AO12"/>
    <mergeCell ref="C9:C10"/>
    <mergeCell ref="C11:C12"/>
    <mergeCell ref="AN30:AO30"/>
    <mergeCell ref="AN31:AO31"/>
    <mergeCell ref="AN32:AO32"/>
    <mergeCell ref="B33:F33"/>
    <mergeCell ref="AN33:AO34"/>
    <mergeCell ref="B34:F34"/>
    <mergeCell ref="AE40:AG40"/>
    <mergeCell ref="AH40:AJ40"/>
    <mergeCell ref="AK40:AL40"/>
    <mergeCell ref="D39:E39"/>
    <mergeCell ref="F39:I39"/>
    <mergeCell ref="J39:O39"/>
    <mergeCell ref="P39:U39"/>
    <mergeCell ref="V39:AA39"/>
    <mergeCell ref="AB39:AG39"/>
    <mergeCell ref="G41:I41"/>
    <mergeCell ref="J41:L41"/>
    <mergeCell ref="Y42:AA42"/>
    <mergeCell ref="AE41:AG41"/>
    <mergeCell ref="AM39:AN39"/>
    <mergeCell ref="G40:I40"/>
    <mergeCell ref="J40:L40"/>
    <mergeCell ref="M40:O40"/>
    <mergeCell ref="P40:R40"/>
    <mergeCell ref="S40:U40"/>
    <mergeCell ref="V40:X40"/>
    <mergeCell ref="Y40:AA40"/>
    <mergeCell ref="AB40:AD40"/>
    <mergeCell ref="M41:O41"/>
    <mergeCell ref="P41:R41"/>
    <mergeCell ref="S41:U41"/>
    <mergeCell ref="V41:X41"/>
    <mergeCell ref="Y41:AA41"/>
    <mergeCell ref="AB41:AD41"/>
    <mergeCell ref="AH41:AJ41"/>
    <mergeCell ref="AK41:AL41"/>
    <mergeCell ref="AH39:AL39"/>
    <mergeCell ref="D63:F63"/>
    <mergeCell ref="AB43:AG43"/>
    <mergeCell ref="AH43:AL43"/>
    <mergeCell ref="AM43:AN43"/>
    <mergeCell ref="D59:F59"/>
    <mergeCell ref="D60:F60"/>
    <mergeCell ref="D61:F61"/>
    <mergeCell ref="D62:F62"/>
    <mergeCell ref="AB42:AD42"/>
    <mergeCell ref="AE42:AG42"/>
    <mergeCell ref="AH42:AJ42"/>
    <mergeCell ref="AK42:AL42"/>
    <mergeCell ref="D43:E43"/>
    <mergeCell ref="F43:I43"/>
    <mergeCell ref="J43:O43"/>
    <mergeCell ref="P43:U43"/>
    <mergeCell ref="V43:AA43"/>
    <mergeCell ref="G42:I42"/>
    <mergeCell ref="J42:L42"/>
    <mergeCell ref="M42:O42"/>
    <mergeCell ref="P42:R42"/>
    <mergeCell ref="S42:U42"/>
    <mergeCell ref="V42:X42"/>
    <mergeCell ref="D45:E45"/>
  </mergeCells>
  <phoneticPr fontId="3"/>
  <dataValidations count="5">
    <dataValidation type="list" allowBlank="1" showInputMessage="1" showErrorMessage="1" sqref="D13:D32" xr:uid="{00000000-0002-0000-1900-000000000000}">
      <formula1>"A,B,C,D"</formula1>
    </dataValidation>
    <dataValidation type="list" allowBlank="1" showInputMessage="1" showErrorMessage="1" sqref="AL5:AO5" xr:uid="{00000000-0002-0000-1900-000003000000}">
      <formula1>"予定,実績"</formula1>
    </dataValidation>
    <dataValidation type="list" allowBlank="1" showInputMessage="1" showErrorMessage="1" sqref="AL4:AO4" xr:uid="{00000000-0002-0000-1900-000004000000}">
      <formula1>"４週,歴月"</formula1>
    </dataValidation>
    <dataValidation type="list" allowBlank="1" showInputMessage="1" sqref="C15:C32" xr:uid="{00000000-0002-0000-1900-000005000000}">
      <formula1>INDIRECT($AL$2)</formula1>
    </dataValidation>
    <dataValidation allowBlank="1" showInputMessage="1" sqref="C13:C14"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ゴシック,標準"&amp;10（別紙２－３）
（標準様式４）</oddHeader>
  </headerFooter>
  <rowBreaks count="1" manualBreakCount="1">
    <brk id="37" min="1"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B1:AO74"/>
  <sheetViews>
    <sheetView showGridLines="0" view="pageBreakPreview" topLeftCell="A15" zoomScaleNormal="100" zoomScaleSheetLayoutView="100" workbookViewId="0">
      <selection activeCell="B1" sqref="B1"/>
    </sheetView>
  </sheetViews>
  <sheetFormatPr defaultColWidth="8.25" defaultRowHeight="21" customHeight="1"/>
  <cols>
    <col min="1" max="1" width="1.5" style="59" customWidth="1"/>
    <col min="2" max="2" width="2.625" style="59" customWidth="1"/>
    <col min="3" max="3" width="14.25" style="61" customWidth="1"/>
    <col min="4" max="4" width="6.625" style="59" customWidth="1"/>
    <col min="5" max="6" width="7.625" style="59" customWidth="1"/>
    <col min="7" max="37" width="2.625" style="59" customWidth="1"/>
    <col min="38" max="38" width="6.625" style="59" customWidth="1"/>
    <col min="39" max="40" width="7.625" style="59" customWidth="1"/>
    <col min="41" max="41" width="5.625" style="59" customWidth="1"/>
    <col min="42" max="16384" width="8.25" style="59"/>
  </cols>
  <sheetData>
    <row r="1" spans="2:41" ht="21" customHeight="1">
      <c r="B1" s="112"/>
    </row>
    <row r="2" spans="2:41" ht="20.100000000000001" customHeight="1">
      <c r="B2" s="95" t="s">
        <v>97</v>
      </c>
      <c r="D2" s="80"/>
      <c r="E2" s="80"/>
      <c r="F2" s="80"/>
      <c r="G2" s="80"/>
      <c r="H2" s="80"/>
      <c r="I2" s="80"/>
      <c r="J2" s="80"/>
      <c r="K2" s="80"/>
      <c r="L2" s="80"/>
      <c r="M2" s="80"/>
      <c r="N2" s="80"/>
      <c r="O2" s="80"/>
      <c r="P2" s="80"/>
      <c r="Q2" s="80"/>
      <c r="R2" s="80"/>
      <c r="S2" s="80"/>
      <c r="T2" s="80"/>
      <c r="U2" s="80"/>
      <c r="V2" s="80"/>
      <c r="W2" s="80"/>
      <c r="X2" s="80"/>
      <c r="Y2" s="68"/>
      <c r="Z2" s="68"/>
      <c r="AA2" s="62"/>
      <c r="AB2" s="62"/>
      <c r="AC2" s="62"/>
      <c r="AD2" s="62"/>
      <c r="AE2" s="87"/>
      <c r="AF2" s="87"/>
      <c r="AG2" s="87"/>
      <c r="AH2" s="87"/>
      <c r="AI2" s="87"/>
      <c r="AJ2" s="81" t="s">
        <v>154</v>
      </c>
      <c r="AK2" s="81"/>
      <c r="AL2" s="260" t="s">
        <v>111</v>
      </c>
      <c r="AM2" s="260"/>
      <c r="AN2" s="260"/>
      <c r="AO2" s="260"/>
    </row>
    <row r="3" spans="2:41" ht="18" customHeight="1">
      <c r="B3" s="62"/>
      <c r="C3" s="63"/>
      <c r="D3" s="63"/>
      <c r="E3" s="63"/>
      <c r="F3" s="63"/>
      <c r="G3" s="63"/>
      <c r="H3" s="63"/>
      <c r="I3" s="63"/>
      <c r="J3" s="63"/>
      <c r="K3" s="63"/>
      <c r="L3" s="63"/>
      <c r="M3" s="63"/>
      <c r="N3" s="261">
        <v>2024</v>
      </c>
      <c r="O3" s="261"/>
      <c r="P3" s="261"/>
      <c r="Q3" s="261"/>
      <c r="R3" s="262" t="s">
        <v>150</v>
      </c>
      <c r="S3" s="262"/>
      <c r="T3" s="261">
        <v>5</v>
      </c>
      <c r="U3" s="261"/>
      <c r="V3" s="262" t="s">
        <v>151</v>
      </c>
      <c r="W3" s="262"/>
      <c r="X3" s="63"/>
      <c r="Y3" s="63"/>
      <c r="Z3" s="63"/>
      <c r="AA3" s="62"/>
      <c r="AB3" s="62"/>
      <c r="AD3" s="81"/>
      <c r="AE3" s="63"/>
      <c r="AF3" s="63"/>
      <c r="AG3" s="63"/>
      <c r="AH3" s="63"/>
      <c r="AI3" s="63"/>
      <c r="AJ3" s="81" t="s">
        <v>155</v>
      </c>
      <c r="AK3" s="81"/>
      <c r="AL3" s="263"/>
      <c r="AM3" s="263"/>
      <c r="AN3" s="263"/>
      <c r="AO3" s="263"/>
    </row>
    <row r="4" spans="2:41" ht="18" customHeight="1">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158</v>
      </c>
      <c r="AK4" s="81"/>
      <c r="AL4" s="256"/>
      <c r="AM4" s="256"/>
      <c r="AN4" s="256"/>
      <c r="AO4" s="256"/>
    </row>
    <row r="5" spans="2:41" ht="18" customHeight="1">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88"/>
      <c r="AH5" s="88"/>
      <c r="AI5" s="88"/>
      <c r="AJ5" s="89" t="s">
        <v>159</v>
      </c>
      <c r="AK5" s="81"/>
      <c r="AL5" s="256"/>
      <c r="AM5" s="256"/>
      <c r="AN5" s="256"/>
      <c r="AO5" s="256"/>
    </row>
    <row r="6" spans="2:41" ht="18" customHeight="1">
      <c r="B6" s="85"/>
      <c r="C6" s="85"/>
      <c r="D6" s="85"/>
      <c r="E6" s="85"/>
      <c r="F6" s="85"/>
      <c r="G6" s="85"/>
      <c r="H6" s="85"/>
      <c r="I6" s="85"/>
      <c r="J6" s="85"/>
      <c r="K6" s="85"/>
      <c r="L6" s="85"/>
      <c r="M6" s="85"/>
      <c r="N6" s="85"/>
      <c r="O6" s="85"/>
      <c r="P6" s="85"/>
      <c r="Q6" s="85"/>
      <c r="R6" s="85"/>
      <c r="S6" s="85"/>
      <c r="T6" s="85"/>
      <c r="V6" s="85"/>
      <c r="W6" s="85"/>
      <c r="X6" s="85"/>
      <c r="Z6" s="88"/>
      <c r="AA6" s="88"/>
      <c r="AB6" s="88"/>
      <c r="AC6" s="62"/>
      <c r="AD6" s="88"/>
      <c r="AE6" s="88"/>
      <c r="AF6" s="88"/>
      <c r="AG6" s="88"/>
      <c r="AH6" s="89" t="s">
        <v>160</v>
      </c>
      <c r="AI6" s="257"/>
      <c r="AJ6" s="257"/>
      <c r="AK6" s="257"/>
      <c r="AL6" s="88" t="s">
        <v>156</v>
      </c>
      <c r="AM6" s="98"/>
      <c r="AN6" s="88" t="s">
        <v>157</v>
      </c>
      <c r="AO6" s="62"/>
    </row>
    <row r="7" spans="2:41" ht="9.9499999999999993" customHeight="1">
      <c r="B7" s="62"/>
      <c r="C7" s="67"/>
      <c r="D7" s="67"/>
      <c r="E7" s="67"/>
      <c r="F7" s="67"/>
      <c r="G7" s="67"/>
      <c r="H7" s="67"/>
      <c r="I7" s="67"/>
      <c r="J7" s="67"/>
      <c r="K7" s="67"/>
      <c r="L7" s="67"/>
      <c r="M7" s="67"/>
      <c r="N7" s="67"/>
      <c r="O7" s="67"/>
      <c r="P7" s="67"/>
      <c r="Q7" s="67"/>
      <c r="R7" s="67"/>
      <c r="S7" s="67"/>
      <c r="T7" s="67"/>
      <c r="U7" s="67"/>
      <c r="V7" s="67"/>
      <c r="W7" s="67"/>
      <c r="X7" s="67"/>
      <c r="Y7" s="63"/>
      <c r="Z7" s="63"/>
      <c r="AA7" s="63"/>
      <c r="AB7" s="63"/>
      <c r="AC7" s="63"/>
      <c r="AD7" s="63"/>
      <c r="AE7" s="63"/>
      <c r="AF7" s="63"/>
      <c r="AG7" s="63"/>
      <c r="AH7" s="63"/>
      <c r="AI7" s="63"/>
      <c r="AJ7" s="63"/>
      <c r="AK7" s="63"/>
      <c r="AL7" s="63"/>
      <c r="AM7" s="63"/>
      <c r="AN7" s="62"/>
      <c r="AO7" s="62"/>
    </row>
    <row r="8" spans="2:41" ht="15" customHeight="1">
      <c r="B8" s="245" t="s">
        <v>153</v>
      </c>
      <c r="C8" s="252" t="s">
        <v>161</v>
      </c>
      <c r="D8" s="247" t="s">
        <v>162</v>
      </c>
      <c r="E8" s="236" t="s">
        <v>163</v>
      </c>
      <c r="F8" s="243" t="s">
        <v>164</v>
      </c>
      <c r="G8" s="258" t="s">
        <v>191</v>
      </c>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9" t="s">
        <v>192</v>
      </c>
      <c r="AM8" s="250" t="s">
        <v>193</v>
      </c>
      <c r="AN8" s="251" t="s">
        <v>194</v>
      </c>
      <c r="AO8" s="251"/>
    </row>
    <row r="9" spans="2:41" ht="15" customHeight="1">
      <c r="B9" s="245"/>
      <c r="C9" s="253"/>
      <c r="D9" s="248"/>
      <c r="E9" s="236"/>
      <c r="F9" s="243"/>
      <c r="G9" s="236" t="s">
        <v>104</v>
      </c>
      <c r="H9" s="236"/>
      <c r="I9" s="236"/>
      <c r="J9" s="236"/>
      <c r="K9" s="236"/>
      <c r="L9" s="236"/>
      <c r="M9" s="236"/>
      <c r="N9" s="236" t="s">
        <v>105</v>
      </c>
      <c r="O9" s="236"/>
      <c r="P9" s="236"/>
      <c r="Q9" s="236"/>
      <c r="R9" s="236"/>
      <c r="S9" s="236"/>
      <c r="T9" s="236"/>
      <c r="U9" s="236" t="s">
        <v>106</v>
      </c>
      <c r="V9" s="236"/>
      <c r="W9" s="236"/>
      <c r="X9" s="236"/>
      <c r="Y9" s="236"/>
      <c r="Z9" s="236"/>
      <c r="AA9" s="236"/>
      <c r="AB9" s="236" t="s">
        <v>107</v>
      </c>
      <c r="AC9" s="236"/>
      <c r="AD9" s="236"/>
      <c r="AE9" s="236"/>
      <c r="AF9" s="236"/>
      <c r="AG9" s="236"/>
      <c r="AH9" s="236"/>
      <c r="AI9" s="236" t="s">
        <v>110</v>
      </c>
      <c r="AJ9" s="236"/>
      <c r="AK9" s="236"/>
      <c r="AL9" s="259"/>
      <c r="AM9" s="250"/>
      <c r="AN9" s="251"/>
      <c r="AO9" s="251"/>
    </row>
    <row r="10" spans="2:41" ht="15" customHeight="1">
      <c r="B10" s="245"/>
      <c r="C10" s="254" t="s">
        <v>241</v>
      </c>
      <c r="D10" s="248"/>
      <c r="E10" s="236"/>
      <c r="F10" s="243"/>
      <c r="G10" s="64">
        <f>DATE($N$3,$T$3,1)</f>
        <v>45413</v>
      </c>
      <c r="H10" s="64">
        <f>DATE($N$3,$T$3,2)</f>
        <v>45414</v>
      </c>
      <c r="I10" s="64">
        <f>DATE($N$3,$T$3,3)</f>
        <v>45415</v>
      </c>
      <c r="J10" s="64">
        <f>DATE($N$3,$T$3,4)</f>
        <v>45416</v>
      </c>
      <c r="K10" s="64">
        <f>DATE($N$3,$T$3,5)</f>
        <v>45417</v>
      </c>
      <c r="L10" s="64">
        <f>DATE($N$3,$T$3,6)</f>
        <v>45418</v>
      </c>
      <c r="M10" s="64">
        <f>DATE($N$3,$T$3,7)</f>
        <v>45419</v>
      </c>
      <c r="N10" s="64">
        <f>DATE($N$3,$T$3,8)</f>
        <v>45420</v>
      </c>
      <c r="O10" s="64">
        <f>DATE($N$3,$T$3,9)</f>
        <v>45421</v>
      </c>
      <c r="P10" s="64">
        <f>DATE($N$3,$T$3,10)</f>
        <v>45422</v>
      </c>
      <c r="Q10" s="64">
        <f>DATE($N$3,$T$3,11)</f>
        <v>45423</v>
      </c>
      <c r="R10" s="64">
        <f>DATE($N$3,$T$3,12)</f>
        <v>45424</v>
      </c>
      <c r="S10" s="64">
        <f>DATE($N$3,$T$3,13)</f>
        <v>45425</v>
      </c>
      <c r="T10" s="64">
        <f>DATE($N$3,$T$3,14)</f>
        <v>45426</v>
      </c>
      <c r="U10" s="64">
        <f>DATE($N$3,$T$3,15)</f>
        <v>45427</v>
      </c>
      <c r="V10" s="64">
        <f>DATE($N$3,$T$3,16)</f>
        <v>45428</v>
      </c>
      <c r="W10" s="64">
        <f>DATE($N$3,$T$3,17)</f>
        <v>45429</v>
      </c>
      <c r="X10" s="64">
        <f>DATE($N$3,$T$3,18)</f>
        <v>45430</v>
      </c>
      <c r="Y10" s="64">
        <f>DATE($N$3,$T$3,19)</f>
        <v>45431</v>
      </c>
      <c r="Z10" s="64">
        <f>DATE($N$3,$T$3,20)</f>
        <v>45432</v>
      </c>
      <c r="AA10" s="64">
        <f>DATE($N$3,$T$3,21)</f>
        <v>45433</v>
      </c>
      <c r="AB10" s="64">
        <f>DATE($N$3,$T$3,22)</f>
        <v>45434</v>
      </c>
      <c r="AC10" s="64">
        <f>DATE($N$3,$T$3,23)</f>
        <v>45435</v>
      </c>
      <c r="AD10" s="64">
        <f>DATE($N$3,$T$3,24)</f>
        <v>45436</v>
      </c>
      <c r="AE10" s="64">
        <f>DATE($N$3,$T$3,25)</f>
        <v>45437</v>
      </c>
      <c r="AF10" s="64">
        <f>DATE($N$3,$T$3,26)</f>
        <v>45438</v>
      </c>
      <c r="AG10" s="64">
        <f>DATE($N$3,$T$3,27)</f>
        <v>45439</v>
      </c>
      <c r="AH10" s="64">
        <f>DATE($N$3,$T$3,28)</f>
        <v>45440</v>
      </c>
      <c r="AI10" s="64">
        <f>IF(DAY(EOMONTH(G10,0))&lt;29,"",DATE($N$3,$T$3,29))</f>
        <v>45441</v>
      </c>
      <c r="AJ10" s="64">
        <f>IF(DAY(EOMONTH(G10,0))&lt;30,"",DATE($N$3,$T$3,30))</f>
        <v>45442</v>
      </c>
      <c r="AK10" s="64">
        <f>IF(DAY(EOMONTH(G10,0))&lt;31,"",DATE($N$3,$T$3,31))</f>
        <v>45443</v>
      </c>
      <c r="AL10" s="259"/>
      <c r="AM10" s="250"/>
      <c r="AN10" s="251"/>
      <c r="AO10" s="251"/>
    </row>
    <row r="11" spans="2:41" ht="15" customHeight="1">
      <c r="B11" s="245"/>
      <c r="C11" s="255"/>
      <c r="D11" s="249"/>
      <c r="E11" s="236"/>
      <c r="F11" s="243"/>
      <c r="G11" s="65">
        <f>DATE($N$3,$T$3,1)</f>
        <v>45413</v>
      </c>
      <c r="H11" s="65">
        <f>DATE($N$3,$T$3,2)</f>
        <v>45414</v>
      </c>
      <c r="I11" s="65">
        <f>DATE($N$3,$T$3,3)</f>
        <v>45415</v>
      </c>
      <c r="J11" s="65">
        <f>DATE($N$3,$T$3,4)</f>
        <v>45416</v>
      </c>
      <c r="K11" s="65">
        <f>DATE($N$3,$T$3,5)</f>
        <v>45417</v>
      </c>
      <c r="L11" s="65">
        <f>DATE($N$3,$T$3,6)</f>
        <v>45418</v>
      </c>
      <c r="M11" s="65">
        <f>DATE($N$3,$T$3,7)</f>
        <v>45419</v>
      </c>
      <c r="N11" s="65">
        <f>DATE($N$3,$T$3,8)</f>
        <v>45420</v>
      </c>
      <c r="O11" s="65">
        <f>DATE($N$3,$T$3,9)</f>
        <v>45421</v>
      </c>
      <c r="P11" s="65">
        <f>DATE($N$3,$T$3,10)</f>
        <v>45422</v>
      </c>
      <c r="Q11" s="65">
        <f>DATE($N$3,$T$3,11)</f>
        <v>45423</v>
      </c>
      <c r="R11" s="65">
        <f>DATE($N$3,$T$3,12)</f>
        <v>45424</v>
      </c>
      <c r="S11" s="65">
        <f>DATE($N$3,$T$3,13)</f>
        <v>45425</v>
      </c>
      <c r="T11" s="65">
        <f>DATE($N$3,$T$3,14)</f>
        <v>45426</v>
      </c>
      <c r="U11" s="65">
        <f>DATE($N$3,$T$3,15)</f>
        <v>45427</v>
      </c>
      <c r="V11" s="65">
        <f>DATE($N$3,$T$3,16)</f>
        <v>45428</v>
      </c>
      <c r="W11" s="65">
        <f>DATE($N$3,$T$3,17)</f>
        <v>45429</v>
      </c>
      <c r="X11" s="65">
        <f>DATE($N$3,$T$3,18)</f>
        <v>45430</v>
      </c>
      <c r="Y11" s="65">
        <f>DATE($N$3,$T$3,19)</f>
        <v>45431</v>
      </c>
      <c r="Z11" s="65">
        <f>DATE($N$3,$T$3,20)</f>
        <v>45432</v>
      </c>
      <c r="AA11" s="65">
        <f>DATE($N$3,$T$3,21)</f>
        <v>45433</v>
      </c>
      <c r="AB11" s="65">
        <f>DATE($N$3,$T$3,22)</f>
        <v>45434</v>
      </c>
      <c r="AC11" s="65">
        <f>DATE($N$3,$T$3,23)</f>
        <v>45435</v>
      </c>
      <c r="AD11" s="65">
        <f>DATE($N$3,$T$3,24)</f>
        <v>45436</v>
      </c>
      <c r="AE11" s="65">
        <f>DATE($N$3,$T$3,25)</f>
        <v>45437</v>
      </c>
      <c r="AF11" s="65">
        <f>DATE($N$3,$T$3,26)</f>
        <v>45438</v>
      </c>
      <c r="AG11" s="65">
        <f>DATE($N$3,$T$3,27)</f>
        <v>45439</v>
      </c>
      <c r="AH11" s="65">
        <f>DATE($N$3,$T$3,28)</f>
        <v>45440</v>
      </c>
      <c r="AI11" s="65">
        <f>IF(DAY(EOMONTH(G11,0))&lt;29,"",DATE($N$3,$T$3,29))</f>
        <v>45441</v>
      </c>
      <c r="AJ11" s="65">
        <f>IF(DAY(EOMONTH(G11,0))&lt;30,"",DATE($N$3,$T$3,30))</f>
        <v>45442</v>
      </c>
      <c r="AK11" s="65">
        <f>IF(DAY(EOMONTH(G11,0))&lt;31,"",DATE($N$3,$T$3,31))</f>
        <v>45443</v>
      </c>
      <c r="AL11" s="259"/>
      <c r="AM11" s="250"/>
      <c r="AN11" s="251"/>
      <c r="AO11" s="251"/>
    </row>
    <row r="12" spans="2:41" ht="18" customHeight="1">
      <c r="B12" s="74">
        <v>1</v>
      </c>
      <c r="C12" s="102" t="s">
        <v>112</v>
      </c>
      <c r="D12" s="83" t="s">
        <v>185</v>
      </c>
      <c r="E12" s="103"/>
      <c r="F12" s="104" t="s">
        <v>185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+SUM(G12:AK12)</f>
        <v>0</v>
      </c>
      <c r="AM12" s="71">
        <f>IF($AL$4="４週",AL12/4,AL12/(DAY(EOMONTH($G$10,0))/7))</f>
        <v>0</v>
      </c>
      <c r="AN12" s="240"/>
      <c r="AO12" s="240"/>
    </row>
    <row r="13" spans="2:41" ht="18" customHeight="1">
      <c r="B13" s="74">
        <v>2</v>
      </c>
      <c r="C13" s="102" t="s">
        <v>251</v>
      </c>
      <c r="D13" s="83" t="s">
        <v>186</v>
      </c>
      <c r="E13" s="103"/>
      <c r="F13" s="104" t="s">
        <v>186</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ref="AL13:AL32" si="0">+SUM(G13:AK13)</f>
        <v>0</v>
      </c>
      <c r="AM13" s="71">
        <f>IF($AL$4="４週",AL13/4,AL13/(DAY(EOMONTH($G$10,0))/7))</f>
        <v>0</v>
      </c>
      <c r="AN13" s="240"/>
      <c r="AO13" s="240"/>
    </row>
    <row r="14" spans="2:41" ht="18" customHeight="1">
      <c r="B14" s="74">
        <v>3</v>
      </c>
      <c r="C14" s="102" t="s">
        <v>136</v>
      </c>
      <c r="D14" s="83" t="s">
        <v>187</v>
      </c>
      <c r="E14" s="103"/>
      <c r="F14" s="104" t="s">
        <v>187</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IF($AL$4="４週",AL14/4,AL14/(DAY(EOMONTH($G$10,0))/7))</f>
        <v>0</v>
      </c>
      <c r="AN14" s="240"/>
      <c r="AO14" s="240"/>
    </row>
    <row r="15" spans="2:41" ht="18" customHeight="1">
      <c r="B15" s="74">
        <v>4</v>
      </c>
      <c r="C15" s="102" t="s">
        <v>140</v>
      </c>
      <c r="D15" s="83" t="s">
        <v>188</v>
      </c>
      <c r="E15" s="103"/>
      <c r="F15" s="104" t="s">
        <v>188</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IF($AL$4="４週",AL15/4,AL15/(DAY(EOMONTH($G$10,0))/7))</f>
        <v>0</v>
      </c>
      <c r="AN15" s="240"/>
      <c r="AO15" s="240"/>
    </row>
    <row r="16" spans="2:41" ht="18" customHeight="1">
      <c r="B16" s="74">
        <v>5</v>
      </c>
      <c r="C16" s="102"/>
      <c r="D16" s="83"/>
      <c r="E16" s="103"/>
      <c r="F16" s="10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ref="AM16:AM31" si="1">IF($AL$4="４週",AL16/4,AL16/(DAY(EOMONTH($G$10,0))/7))</f>
        <v>0</v>
      </c>
      <c r="AN16" s="240"/>
      <c r="AO16" s="240"/>
    </row>
    <row r="17" spans="2:41" ht="18" customHeight="1">
      <c r="B17" s="74">
        <v>6</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40"/>
      <c r="AO17" s="240"/>
    </row>
    <row r="18" spans="2:41" ht="18" customHeight="1">
      <c r="B18" s="74">
        <v>7</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40"/>
      <c r="AO18" s="240"/>
    </row>
    <row r="19" spans="2:41" ht="18" customHeight="1">
      <c r="B19" s="74">
        <v>8</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40"/>
      <c r="AO19" s="240"/>
    </row>
    <row r="20" spans="2:41" ht="18" customHeight="1">
      <c r="B20" s="74">
        <v>9</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0"/>
        <v>0</v>
      </c>
      <c r="AM20" s="71">
        <f t="shared" si="1"/>
        <v>0</v>
      </c>
      <c r="AN20" s="240"/>
      <c r="AO20" s="240"/>
    </row>
    <row r="21" spans="2:41" ht="18" customHeight="1">
      <c r="B21" s="74">
        <v>10</v>
      </c>
      <c r="C21" s="102"/>
      <c r="D21" s="83"/>
      <c r="E21" s="103"/>
      <c r="F21" s="104"/>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f t="shared" si="0"/>
        <v>0</v>
      </c>
      <c r="AM21" s="71">
        <f t="shared" si="1"/>
        <v>0</v>
      </c>
      <c r="AN21" s="240"/>
      <c r="AO21" s="240"/>
    </row>
    <row r="22" spans="2:41" ht="18" customHeight="1">
      <c r="B22" s="74">
        <v>11</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0"/>
        <v>0</v>
      </c>
      <c r="AM22" s="71">
        <f t="shared" si="1"/>
        <v>0</v>
      </c>
      <c r="AN22" s="240"/>
      <c r="AO22" s="240"/>
    </row>
    <row r="23" spans="2:41" ht="18" customHeight="1">
      <c r="B23" s="74">
        <v>12</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0"/>
        <v>0</v>
      </c>
      <c r="AM23" s="71">
        <f t="shared" si="1"/>
        <v>0</v>
      </c>
      <c r="AN23" s="240"/>
      <c r="AO23" s="240"/>
    </row>
    <row r="24" spans="2:41" ht="18" customHeight="1">
      <c r="B24" s="74">
        <v>13</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0"/>
        <v>0</v>
      </c>
      <c r="AM24" s="71">
        <f t="shared" si="1"/>
        <v>0</v>
      </c>
      <c r="AN24" s="240"/>
      <c r="AO24" s="240"/>
    </row>
    <row r="25" spans="2:41" ht="18" customHeight="1">
      <c r="B25" s="74">
        <v>14</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0"/>
        <v>0</v>
      </c>
      <c r="AM25" s="71">
        <f t="shared" si="1"/>
        <v>0</v>
      </c>
      <c r="AN25" s="240"/>
      <c r="AO25" s="240"/>
    </row>
    <row r="26" spans="2:41" ht="18" customHeight="1">
      <c r="B26" s="74">
        <v>15</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0"/>
        <v>0</v>
      </c>
      <c r="AM26" s="71">
        <f t="shared" si="1"/>
        <v>0</v>
      </c>
      <c r="AN26" s="240"/>
      <c r="AO26" s="240"/>
    </row>
    <row r="27" spans="2:41" ht="18" customHeight="1">
      <c r="B27" s="74">
        <v>16</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0"/>
        <v>0</v>
      </c>
      <c r="AM27" s="71">
        <f t="shared" si="1"/>
        <v>0</v>
      </c>
      <c r="AN27" s="240"/>
      <c r="AO27" s="240"/>
    </row>
    <row r="28" spans="2:41" ht="18" customHeight="1">
      <c r="B28" s="74">
        <v>17</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0"/>
        <v>0</v>
      </c>
      <c r="AM28" s="71">
        <f t="shared" si="1"/>
        <v>0</v>
      </c>
      <c r="AN28" s="240"/>
      <c r="AO28" s="240"/>
    </row>
    <row r="29" spans="2:41" ht="18" customHeight="1">
      <c r="B29" s="74">
        <v>18</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0"/>
        <v>0</v>
      </c>
      <c r="AM29" s="71">
        <f t="shared" si="1"/>
        <v>0</v>
      </c>
      <c r="AN29" s="240"/>
      <c r="AO29" s="240"/>
    </row>
    <row r="30" spans="2:41" ht="18" customHeight="1">
      <c r="B30" s="74">
        <v>19</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40"/>
      <c r="AO30" s="240"/>
    </row>
    <row r="31" spans="2:41" ht="18" customHeight="1">
      <c r="B31" s="74">
        <v>20</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0"/>
        <v>0</v>
      </c>
      <c r="AM31" s="71">
        <f t="shared" si="1"/>
        <v>0</v>
      </c>
      <c r="AN31" s="240"/>
      <c r="AO31" s="240"/>
    </row>
    <row r="32" spans="2:41" ht="18" customHeight="1">
      <c r="B32" s="243" t="s">
        <v>94</v>
      </c>
      <c r="C32" s="244"/>
      <c r="D32" s="244"/>
      <c r="E32" s="244"/>
      <c r="F32" s="244"/>
      <c r="G32" s="72">
        <f>+SUM(G12:G31)</f>
        <v>0</v>
      </c>
      <c r="H32" s="72">
        <f t="shared" ref="H32:AK32" si="2">+SUM(H12:H31)</f>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2">
        <f t="shared" si="2"/>
        <v>0</v>
      </c>
      <c r="AL32" s="70">
        <f t="shared" si="0"/>
        <v>0</v>
      </c>
      <c r="AM32" s="71">
        <f>IF($AL$4="４週",AL32/4,AL32/(DAY(EOMONTH($G$10,0))/7))</f>
        <v>0</v>
      </c>
      <c r="AN32" s="245"/>
      <c r="AO32" s="245"/>
    </row>
    <row r="33" spans="2:41" ht="18" customHeight="1">
      <c r="B33" s="244" t="s">
        <v>96</v>
      </c>
      <c r="C33" s="244"/>
      <c r="D33" s="244"/>
      <c r="E33" s="244"/>
      <c r="F33" s="24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72"/>
      <c r="AM33" s="73"/>
      <c r="AN33" s="245"/>
      <c r="AO33" s="245"/>
    </row>
    <row r="34" spans="2:41" ht="15" customHeight="1">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1" ht="15" customHeight="1">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1" ht="15" customHeight="1">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1" ht="21" customHeight="1">
      <c r="B37" s="68" t="s">
        <v>252</v>
      </c>
      <c r="C37" s="59"/>
      <c r="D37" s="63"/>
      <c r="E37" s="63"/>
      <c r="F37" s="63"/>
      <c r="G37" s="63"/>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3"/>
      <c r="AN37" s="63"/>
      <c r="AO37" s="62"/>
    </row>
    <row r="38" spans="2:41" ht="24.95" customHeight="1">
      <c r="B38" s="62"/>
      <c r="C38" s="67"/>
      <c r="D38" s="233" t="str">
        <f>IF(VLOOKUP($AL$2,選択肢!$A$1:$J$32,D43,FALSE)=0,"-",VLOOKUP($AL$2,選択肢!$A$1:$J$32,D43,FALSE))</f>
        <v>管理者</v>
      </c>
      <c r="E38" s="234"/>
      <c r="F38" s="241" t="str">
        <f>IF(VLOOKUP($AL$2,選択肢!$A$1:$J$32,F43,FALSE)=0,"-",VLOOKUP($AL$2,選択肢!$A$1:$J$32,F43,FALSE))</f>
        <v>児童発達支援管理責任者</v>
      </c>
      <c r="G38" s="241"/>
      <c r="H38" s="241"/>
      <c r="I38" s="241"/>
      <c r="J38" s="233" t="str">
        <f>IF(VLOOKUP($AL$2,選択肢!$A$1:$J$32,J43,FALSE)=0,"-",VLOOKUP($AL$2,選択肢!$A$1:$J$32,J43,FALSE))</f>
        <v>訪問支援員</v>
      </c>
      <c r="K38" s="234"/>
      <c r="L38" s="234"/>
      <c r="M38" s="234"/>
      <c r="N38" s="234"/>
      <c r="O38" s="235"/>
      <c r="P38" s="233" t="str">
        <f>IF(VLOOKUP($AL$2,選択肢!$A$1:$J$32,P43,FALSE)=0,"-",VLOOKUP($AL$2,選択肢!$A$1:$J$32,P43,FALSE))</f>
        <v>-</v>
      </c>
      <c r="Q38" s="234"/>
      <c r="R38" s="234"/>
      <c r="S38" s="234"/>
      <c r="T38" s="234"/>
      <c r="U38" s="235"/>
      <c r="V38" s="233" t="str">
        <f>IF(VLOOKUP($AL$2,選択肢!$A$1:$J$32,V43,FALSE)=0,"-",VLOOKUP($AL$2,選択肢!$A$1:$J$32,V43,FALSE))</f>
        <v>-</v>
      </c>
      <c r="W38" s="234"/>
      <c r="X38" s="234"/>
      <c r="Y38" s="234"/>
      <c r="Z38" s="234"/>
      <c r="AA38" s="235"/>
      <c r="AB38" s="233" t="str">
        <f>IF(VLOOKUP($AL$2,選択肢!$A$1:$J$32,AB43,FALSE)=0,"-",VLOOKUP($AL$2,選択肢!$A$1:$J$32,AB43,FALSE))</f>
        <v>-</v>
      </c>
      <c r="AC38" s="234"/>
      <c r="AD38" s="234"/>
      <c r="AE38" s="234"/>
      <c r="AF38" s="234"/>
      <c r="AG38" s="235"/>
      <c r="AH38" s="241" t="str">
        <f>IF(VLOOKUP($AL$2,選択肢!$A$1:$J$32,AH43,FALSE)=0,"-",VLOOKUP($AL$2,選択肢!$A$1:$J$32,AH43,FALSE))</f>
        <v>-</v>
      </c>
      <c r="AI38" s="241"/>
      <c r="AJ38" s="241"/>
      <c r="AK38" s="241"/>
      <c r="AL38" s="241"/>
      <c r="AM38" s="241" t="str">
        <f>IF(VLOOKUP($AL$2,選択肢!$A$1:$J$32,AM43,FALSE)=0,"-",VLOOKUP($AL$2,選択肢!$A$1:$J$32,AM43,FALSE))</f>
        <v>-</v>
      </c>
      <c r="AN38" s="241"/>
      <c r="AO38" s="62"/>
    </row>
    <row r="39" spans="2:41" ht="18" customHeight="1">
      <c r="B39" s="62"/>
      <c r="C39" s="67"/>
      <c r="D39" s="101" t="s">
        <v>56</v>
      </c>
      <c r="E39" s="101" t="s">
        <v>57</v>
      </c>
      <c r="F39" s="100" t="s">
        <v>56</v>
      </c>
      <c r="G39" s="242" t="s">
        <v>57</v>
      </c>
      <c r="H39" s="242"/>
      <c r="I39" s="242"/>
      <c r="J39" s="237" t="s">
        <v>56</v>
      </c>
      <c r="K39" s="238"/>
      <c r="L39" s="239"/>
      <c r="M39" s="237" t="s">
        <v>57</v>
      </c>
      <c r="N39" s="238"/>
      <c r="O39" s="239"/>
      <c r="P39" s="237" t="s">
        <v>56</v>
      </c>
      <c r="Q39" s="238"/>
      <c r="R39" s="239"/>
      <c r="S39" s="237" t="s">
        <v>57</v>
      </c>
      <c r="T39" s="238"/>
      <c r="U39" s="239"/>
      <c r="V39" s="237" t="s">
        <v>56</v>
      </c>
      <c r="W39" s="238"/>
      <c r="X39" s="239"/>
      <c r="Y39" s="237" t="s">
        <v>57</v>
      </c>
      <c r="Z39" s="238"/>
      <c r="AA39" s="239"/>
      <c r="AB39" s="237" t="s">
        <v>56</v>
      </c>
      <c r="AC39" s="238"/>
      <c r="AD39" s="239"/>
      <c r="AE39" s="237" t="s">
        <v>57</v>
      </c>
      <c r="AF39" s="238"/>
      <c r="AG39" s="239"/>
      <c r="AH39" s="237" t="s">
        <v>56</v>
      </c>
      <c r="AI39" s="238"/>
      <c r="AJ39" s="239"/>
      <c r="AK39" s="237" t="s">
        <v>57</v>
      </c>
      <c r="AL39" s="239"/>
      <c r="AM39" s="100" t="s">
        <v>19</v>
      </c>
      <c r="AN39" s="100" t="s">
        <v>18</v>
      </c>
      <c r="AO39" s="62"/>
    </row>
    <row r="40" spans="2:41" ht="18" customHeight="1">
      <c r="B40" s="62"/>
      <c r="C40" s="75" t="s">
        <v>108</v>
      </c>
      <c r="D40" s="100">
        <f>COUNTIFS($C$12:$C$31,D$38,$D$12:$D$31,"A",$F$12:$F$31,"*")</f>
        <v>1</v>
      </c>
      <c r="E40" s="100">
        <f>COUNTIFS($C$12:$C$31,D$38,$D$12:$D$31,"B",$F$12:$F$31,"*")</f>
        <v>0</v>
      </c>
      <c r="F40" s="100">
        <f>COUNTIFS($C$12:$C$31,F$38,$D$12:$D$31,"A",$F$12:$F$31,"*")</f>
        <v>0</v>
      </c>
      <c r="G40" s="237">
        <f>COUNTIFS($C$12:$C$31,F$38,$D$12:$D$31,"B",$F$12:$F$31,"*")</f>
        <v>1</v>
      </c>
      <c r="H40" s="238"/>
      <c r="I40" s="239"/>
      <c r="J40" s="237">
        <f>COUNTIFS($C$12:$C$31,J$38,$D$12:$D$31,"A",$F$12:$F$31,"*")</f>
        <v>0</v>
      </c>
      <c r="K40" s="238"/>
      <c r="L40" s="239"/>
      <c r="M40" s="237">
        <f>COUNTIFS($C$12:$C$31,J$38,$D$12:$D$31,"B",$F$12:$F$31,"*")</f>
        <v>0</v>
      </c>
      <c r="N40" s="238"/>
      <c r="O40" s="239"/>
      <c r="P40" s="237">
        <f>COUNTIFS($C$12:$C$31,P$38,$D$12:$D$31,"A",$F$12:$F$31,"*")</f>
        <v>0</v>
      </c>
      <c r="Q40" s="238"/>
      <c r="R40" s="239"/>
      <c r="S40" s="237">
        <f>COUNTIFS($C$12:$C$31,P$38,$D$12:$D$31,"B",$F$12:$F$31,"*")</f>
        <v>0</v>
      </c>
      <c r="T40" s="238"/>
      <c r="U40" s="239"/>
      <c r="V40" s="237">
        <f>COUNTIFS($C$12:$C$31,V$38,$D$12:$D$31,"A",$F$12:$F$31,"*")</f>
        <v>0</v>
      </c>
      <c r="W40" s="238"/>
      <c r="X40" s="239"/>
      <c r="Y40" s="237">
        <f>COUNTIFS($C$12:$C$31,V$38,$D$12:$D$31,"B",$F$12:$F$31,"*")</f>
        <v>0</v>
      </c>
      <c r="Z40" s="238"/>
      <c r="AA40" s="239"/>
      <c r="AB40" s="237">
        <f>COUNTIFS($C$12:$C$31,AB$38,$D$12:$D$31,"A",$F$12:$F$31,"*")</f>
        <v>0</v>
      </c>
      <c r="AC40" s="238"/>
      <c r="AD40" s="239"/>
      <c r="AE40" s="237">
        <f>COUNTIFS($C$12:$C$31,AB$38,$D$12:$D$31,"B",$F$12:$F$31,"*")</f>
        <v>0</v>
      </c>
      <c r="AF40" s="238"/>
      <c r="AG40" s="239"/>
      <c r="AH40" s="237">
        <f>COUNTIFS($C$12:$C$31,AH$38,$D$12:$D$31,"A",$F$12:$F$31,"*")</f>
        <v>0</v>
      </c>
      <c r="AI40" s="238"/>
      <c r="AJ40" s="239"/>
      <c r="AK40" s="237">
        <f>COUNTIFS($C$12:$C$31,AH$38,$D$12:$D$31,"B",$F$12:$F$31,"*")</f>
        <v>0</v>
      </c>
      <c r="AL40" s="239"/>
      <c r="AM40" s="100">
        <f>COUNTIFS($C$12:$C$31,AM$38,$D$12:$D$31,"A",$F$12:$F$31,"*")</f>
        <v>0</v>
      </c>
      <c r="AN40" s="100">
        <f>COUNTIFS($C$12:$C$31,AM$38,$D$12:$D$31,"B",$F$12:$F$31,"*")</f>
        <v>0</v>
      </c>
      <c r="AO40" s="62"/>
    </row>
    <row r="41" spans="2:41" ht="18" customHeight="1">
      <c r="B41" s="62"/>
      <c r="C41" s="82" t="s">
        <v>109</v>
      </c>
      <c r="D41" s="100">
        <f>COUNTIFS($C$12:$C$31,D$38,$D$12:$D$31,"C",$F$12:$F$31,"*")</f>
        <v>0</v>
      </c>
      <c r="E41" s="100">
        <f>COUNTIFS($C$12:$C$31,D$38,$D$12:$D$31,"D",$F$12:$F$31,"*")</f>
        <v>0</v>
      </c>
      <c r="F41" s="100">
        <f>COUNTIFS($C$12:$C$31,F$38,$D$12:$D$31,"C",$F$12:$F$31,"*")</f>
        <v>1</v>
      </c>
      <c r="G41" s="237">
        <f>COUNTIFS($C$12:$C$31,F$38,$D$12:$D$31,"D",$F$12:$F$31,"*")</f>
        <v>0</v>
      </c>
      <c r="H41" s="238"/>
      <c r="I41" s="239"/>
      <c r="J41" s="237">
        <f>COUNTIFS($C$12:$C$31,J$38,$D$12:$D$31,"C",$F$12:$F$31,"*")</f>
        <v>0</v>
      </c>
      <c r="K41" s="238"/>
      <c r="L41" s="239"/>
      <c r="M41" s="237">
        <f>COUNTIFS($C$12:$C$31,J$38,$D$12:$D$31,"D",$F$12:$F$31,"*")</f>
        <v>1</v>
      </c>
      <c r="N41" s="238"/>
      <c r="O41" s="239"/>
      <c r="P41" s="237">
        <f>COUNTIFS($C$12:$C$31,P$38,$D$12:$D$31,"C",$F$12:$F$31,"*")</f>
        <v>0</v>
      </c>
      <c r="Q41" s="238"/>
      <c r="R41" s="239"/>
      <c r="S41" s="237">
        <f>COUNTIFS($C$12:$C$31,P$38,$D$12:$D$31,"D",$F$12:$F$31,"*")</f>
        <v>0</v>
      </c>
      <c r="T41" s="238"/>
      <c r="U41" s="239"/>
      <c r="V41" s="237">
        <f>COUNTIFS($C$12:$C$31,V$38,$D$12:$D$31,"C",$F$12:$F$31,"*")</f>
        <v>0</v>
      </c>
      <c r="W41" s="238"/>
      <c r="X41" s="239"/>
      <c r="Y41" s="237">
        <f>COUNTIFS($C$12:$C$31,V$38,$D$12:$D$31,"D",$F$12:$F$31,"*")</f>
        <v>0</v>
      </c>
      <c r="Z41" s="238"/>
      <c r="AA41" s="239"/>
      <c r="AB41" s="237">
        <f>COUNTIFS($C$12:$C$31,AB$38,$D$12:$D$31,"C",$F$12:$F$31,"*")</f>
        <v>0</v>
      </c>
      <c r="AC41" s="238"/>
      <c r="AD41" s="239"/>
      <c r="AE41" s="237">
        <f>COUNTIFS($C$12:$C$31,AB$38,$D$12:$D$31,"D",$F$12:$F$31,"*")</f>
        <v>0</v>
      </c>
      <c r="AF41" s="238"/>
      <c r="AG41" s="239"/>
      <c r="AH41" s="237">
        <f>COUNTIFS($C$12:$C$31,AH$38,$D$12:$D$31,"C",$F$12:$F$31,"*")</f>
        <v>0</v>
      </c>
      <c r="AI41" s="238"/>
      <c r="AJ41" s="239"/>
      <c r="AK41" s="237">
        <f>COUNTIFS($C$12:$C$31,AH$38,$D$12:$D$31,"D",$F$12:$F$31,"*")</f>
        <v>0</v>
      </c>
      <c r="AL41" s="239"/>
      <c r="AM41" s="100">
        <f>COUNTIFS($C$12:$C$31,AM$38,$D$12:$D$31,"C",$F$12:$F$31,"*")</f>
        <v>0</v>
      </c>
      <c r="AN41" s="100">
        <f>COUNTIFS($C$12:$C$31,AM$38,$D$12:$D$31,"D",$F$12:$F$31,"*")</f>
        <v>0</v>
      </c>
      <c r="AO41" s="62"/>
    </row>
    <row r="42" spans="2:41" ht="24.95" customHeight="1">
      <c r="B42" s="62"/>
      <c r="C42" s="82" t="s">
        <v>195</v>
      </c>
      <c r="D42" s="233" t="str">
        <f>IF($AL$4="４週",SUMIFS($AL$12:$AL$31,$C$12:$C$31,D38)/4/$AI$6,IF($AL$4="歴月",SUMIFS($AL$12:$AL$31,$C$12:$C$31,D38)/$AM$6,"記載する期間を選択してください"))</f>
        <v>記載する期間を選択してください</v>
      </c>
      <c r="E42" s="235"/>
      <c r="F42" s="233" t="str">
        <f>IF($AL$4="４週",SUMIFS($AL$12:$AL$31,$C$12:$C$31,F38)/4/$AI$6,IF($AL$4="歴月",SUMIFS($AL$12:$AL$31,$C$12:$C$31,F38)/$AM$6,"記載する期間を選択してください"))</f>
        <v>記載する期間を選択してください</v>
      </c>
      <c r="G42" s="234"/>
      <c r="H42" s="234"/>
      <c r="I42" s="235"/>
      <c r="J42" s="233" t="str">
        <f>IF($AL$4="４週",SUMIFS($AL$12:$AL$31,$C$12:$C$31,J38)/4/$AI$6,IF($AL$4="歴月",SUMIFS($AL$12:$AL$31,$C$12:$C$31,J38)/$AM$6,"記載する期間を選択してください"))</f>
        <v>記載する期間を選択してください</v>
      </c>
      <c r="K42" s="234"/>
      <c r="L42" s="234"/>
      <c r="M42" s="234"/>
      <c r="N42" s="234"/>
      <c r="O42" s="235"/>
      <c r="P42" s="233" t="str">
        <f>IF($AL$4="４週",SUMIFS($AL$12:$AL$31,$C$12:$C$31,P38)/4/$AI$6,IF($AL$4="歴月",SUMIFS($AL$12:$AL$31,$C$12:$C$31,P38)/$AM$6,"記載する期間を選択してください"))</f>
        <v>記載する期間を選択してください</v>
      </c>
      <c r="Q42" s="234"/>
      <c r="R42" s="234"/>
      <c r="S42" s="234"/>
      <c r="T42" s="234"/>
      <c r="U42" s="235"/>
      <c r="V42" s="233" t="str">
        <f>IF($AL$4="４週",SUMIFS($AL$12:$AL$31,$C$12:$C$31,V38)/4/$AI$6,IF($AL$4="歴月",SUMIFS($AL$12:$AL$31,$C$12:$C$31,V38)/$AM$6,"記載する期間を選択してください"))</f>
        <v>記載する期間を選択してください</v>
      </c>
      <c r="W42" s="234"/>
      <c r="X42" s="234"/>
      <c r="Y42" s="234"/>
      <c r="Z42" s="234"/>
      <c r="AA42" s="235"/>
      <c r="AB42" s="233" t="str">
        <f>IF($AL$4="４週",SUMIFS($AL$12:$AL$31,$C$12:$C$31,AB38)/4/$AI$6,IF($AL$4="歴月",SUMIFS($AL$12:$AL$31,$C$12:$C$31,AB38)/$AM$6,"記載する期間を選択してください"))</f>
        <v>記載する期間を選択してください</v>
      </c>
      <c r="AC42" s="234"/>
      <c r="AD42" s="234"/>
      <c r="AE42" s="234"/>
      <c r="AF42" s="234"/>
      <c r="AG42" s="235"/>
      <c r="AH42" s="233" t="str">
        <f>IF($AL$4="４週",SUMIFS($AL$12:$AL$31,$C$12:$C$31,AH38)/4/$AI$6,IF($AL$4="歴月",SUMIFS($AL$12:$AL$31,$C$12:$C$31,AH38)/$AM$6,"記載する期間を選択してください"))</f>
        <v>記載する期間を選択してください</v>
      </c>
      <c r="AI42" s="234"/>
      <c r="AJ42" s="234"/>
      <c r="AK42" s="234"/>
      <c r="AL42" s="235"/>
      <c r="AM42" s="233" t="str">
        <f>IF($AL$4="４週",SUMIFS($AL$12:$AL$31,$C$12:$C$31,AM38)/4/$AI$6,IF($AL$4="歴月",SUMIFS($AL$12:$AL$31,$C$12:$C$31,AM38)/$AM$6,"記載する期間を選択してください"))</f>
        <v>記載する期間を選択してください</v>
      </c>
      <c r="AN42" s="235"/>
      <c r="AO42" s="62"/>
    </row>
    <row r="43" spans="2:41" ht="5.0999999999999996" customHeight="1">
      <c r="B43" s="62"/>
      <c r="C43" s="59"/>
      <c r="D43" s="78">
        <v>2</v>
      </c>
      <c r="E43" s="78"/>
      <c r="F43" s="78">
        <v>3</v>
      </c>
      <c r="G43" s="78"/>
      <c r="H43" s="78"/>
      <c r="I43" s="78"/>
      <c r="J43" s="78">
        <v>4</v>
      </c>
      <c r="K43" s="78"/>
      <c r="L43" s="78"/>
      <c r="M43" s="78"/>
      <c r="N43" s="78"/>
      <c r="O43" s="78"/>
      <c r="P43" s="78">
        <v>5</v>
      </c>
      <c r="Q43" s="78"/>
      <c r="R43" s="78"/>
      <c r="S43" s="78"/>
      <c r="T43" s="78"/>
      <c r="U43" s="78"/>
      <c r="V43" s="78">
        <v>6</v>
      </c>
      <c r="W43" s="78"/>
      <c r="X43" s="78"/>
      <c r="Y43" s="78"/>
      <c r="Z43" s="78"/>
      <c r="AA43" s="78"/>
      <c r="AB43" s="78">
        <v>7</v>
      </c>
      <c r="AC43" s="78"/>
      <c r="AD43" s="78"/>
      <c r="AE43" s="78"/>
      <c r="AF43" s="78"/>
      <c r="AG43" s="78"/>
      <c r="AH43" s="78">
        <v>8</v>
      </c>
      <c r="AI43" s="78"/>
      <c r="AJ43" s="78"/>
      <c r="AK43" s="78"/>
      <c r="AL43" s="78"/>
      <c r="AM43" s="78">
        <v>9</v>
      </c>
      <c r="AN43" s="99"/>
      <c r="AO43" s="62"/>
    </row>
    <row r="44" spans="2:41" ht="15" customHeight="1">
      <c r="B44" s="60" t="s">
        <v>165</v>
      </c>
      <c r="C44" s="91"/>
      <c r="D44" s="92"/>
      <c r="E44" s="92"/>
      <c r="F44" s="92"/>
      <c r="G44" s="93"/>
      <c r="H44" s="92"/>
      <c r="I44" s="78"/>
      <c r="J44" s="78"/>
      <c r="K44" s="78"/>
      <c r="L44" s="78"/>
      <c r="M44" s="78"/>
      <c r="N44" s="78"/>
      <c r="O44" s="78"/>
      <c r="P44" s="78"/>
      <c r="Q44" s="78"/>
      <c r="R44" s="78"/>
      <c r="S44" s="78">
        <v>6</v>
      </c>
      <c r="T44" s="78"/>
      <c r="U44" s="78"/>
      <c r="V44" s="78"/>
      <c r="W44" s="78"/>
      <c r="X44" s="78"/>
      <c r="Y44" s="78">
        <v>7</v>
      </c>
      <c r="Z44" s="78"/>
      <c r="AA44" s="78"/>
      <c r="AB44" s="78"/>
      <c r="AC44" s="78"/>
      <c r="AD44" s="78"/>
      <c r="AE44" s="78">
        <v>8</v>
      </c>
      <c r="AF44" s="78"/>
      <c r="AG44" s="78"/>
      <c r="AH44" s="79"/>
      <c r="AI44" s="79"/>
      <c r="AJ44" s="79"/>
      <c r="AK44" s="79">
        <v>9</v>
      </c>
      <c r="AL44" s="77"/>
      <c r="AM44" s="77"/>
      <c r="AN44" s="62"/>
    </row>
    <row r="45" spans="2:41" s="60" customFormat="1" ht="15" customHeight="1">
      <c r="B45" s="60" t="s">
        <v>166</v>
      </c>
      <c r="C45" s="86"/>
      <c r="D45" s="86"/>
      <c r="E45" s="86"/>
      <c r="F45" s="86"/>
      <c r="G45" s="86"/>
      <c r="H45" s="86"/>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row>
    <row r="46" spans="2:41" s="60" customFormat="1" ht="15" customHeight="1">
      <c r="B46" s="60" t="s">
        <v>202</v>
      </c>
      <c r="C46" s="86"/>
      <c r="D46" s="86"/>
      <c r="E46" s="86"/>
      <c r="F46" s="86"/>
      <c r="G46" s="86"/>
      <c r="H46" s="86"/>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row>
    <row r="47" spans="2:41" s="60" customFormat="1" ht="15" customHeight="1">
      <c r="B47" s="60" t="s">
        <v>167</v>
      </c>
      <c r="C47" s="86"/>
      <c r="D47" s="86"/>
      <c r="E47" s="86"/>
      <c r="F47" s="86"/>
      <c r="G47" s="86"/>
      <c r="H47" s="86"/>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row>
    <row r="48" spans="2:41" s="60" customFormat="1" ht="15" customHeight="1">
      <c r="B48" s="60" t="s">
        <v>168</v>
      </c>
      <c r="C48" s="86"/>
      <c r="D48" s="86"/>
      <c r="E48" s="86"/>
      <c r="F48" s="86"/>
      <c r="G48" s="86"/>
      <c r="H48" s="86"/>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row>
    <row r="49" spans="2:8" ht="15" customHeight="1">
      <c r="B49" s="60" t="s">
        <v>169</v>
      </c>
      <c r="C49" s="94"/>
      <c r="D49" s="60"/>
      <c r="E49" s="60"/>
      <c r="F49" s="60"/>
      <c r="G49" s="60"/>
      <c r="H49" s="60"/>
    </row>
    <row r="50" spans="2:8" ht="15" customHeight="1">
      <c r="B50" s="60" t="s">
        <v>170</v>
      </c>
      <c r="C50" s="94"/>
      <c r="D50" s="60"/>
      <c r="E50" s="60"/>
      <c r="F50" s="60"/>
      <c r="G50" s="60"/>
      <c r="H50" s="60"/>
    </row>
    <row r="51" spans="2:8" ht="15" customHeight="1">
      <c r="B51" s="60"/>
      <c r="C51" s="75" t="s">
        <v>171</v>
      </c>
      <c r="D51" s="236" t="s">
        <v>172</v>
      </c>
      <c r="E51" s="236"/>
      <c r="F51" s="236"/>
      <c r="G51" s="60"/>
      <c r="H51" s="60"/>
    </row>
    <row r="52" spans="2:8" ht="15" customHeight="1">
      <c r="B52" s="60"/>
      <c r="C52" s="97" t="s">
        <v>185</v>
      </c>
      <c r="D52" s="232" t="s">
        <v>173</v>
      </c>
      <c r="E52" s="232"/>
      <c r="F52" s="232"/>
      <c r="G52" s="60"/>
      <c r="H52" s="60"/>
    </row>
    <row r="53" spans="2:8" ht="15" customHeight="1">
      <c r="B53" s="60"/>
      <c r="C53" s="97" t="s">
        <v>186</v>
      </c>
      <c r="D53" s="232" t="s">
        <v>174</v>
      </c>
      <c r="E53" s="232"/>
      <c r="F53" s="232"/>
      <c r="G53" s="60"/>
      <c r="H53" s="60"/>
    </row>
    <row r="54" spans="2:8" ht="15" customHeight="1">
      <c r="B54" s="60"/>
      <c r="C54" s="97" t="s">
        <v>187</v>
      </c>
      <c r="D54" s="232" t="s">
        <v>175</v>
      </c>
      <c r="E54" s="232"/>
      <c r="F54" s="232"/>
      <c r="G54" s="60"/>
      <c r="H54" s="60"/>
    </row>
    <row r="55" spans="2:8" ht="15" customHeight="1">
      <c r="B55" s="60"/>
      <c r="C55" s="97" t="s">
        <v>188</v>
      </c>
      <c r="D55" s="232" t="s">
        <v>176</v>
      </c>
      <c r="E55" s="232"/>
      <c r="F55" s="232"/>
      <c r="G55" s="60"/>
      <c r="H55" s="60"/>
    </row>
    <row r="56" spans="2:8" ht="15" customHeight="1">
      <c r="B56" s="60"/>
      <c r="C56" s="60" t="s">
        <v>177</v>
      </c>
      <c r="D56" s="60"/>
      <c r="E56" s="60"/>
      <c r="F56" s="60"/>
      <c r="G56" s="60"/>
      <c r="H56" s="60"/>
    </row>
    <row r="57" spans="2:8" ht="15" customHeight="1">
      <c r="B57" s="60"/>
      <c r="C57" s="60" t="s">
        <v>189</v>
      </c>
      <c r="D57" s="60"/>
      <c r="E57" s="60"/>
      <c r="F57" s="60"/>
      <c r="G57" s="60"/>
      <c r="H57" s="60"/>
    </row>
    <row r="58" spans="2:8" ht="15" customHeight="1">
      <c r="B58" s="60"/>
      <c r="C58" s="60" t="s">
        <v>178</v>
      </c>
      <c r="D58" s="60"/>
      <c r="E58" s="60"/>
      <c r="F58" s="60"/>
      <c r="G58" s="60"/>
      <c r="H58" s="60"/>
    </row>
    <row r="59" spans="2:8" ht="15" customHeight="1">
      <c r="B59" s="60" t="s">
        <v>179</v>
      </c>
      <c r="C59" s="94"/>
      <c r="D59" s="60"/>
      <c r="E59" s="60"/>
      <c r="F59" s="60"/>
      <c r="G59" s="60"/>
      <c r="H59" s="60"/>
    </row>
    <row r="60" spans="2:8" ht="15" customHeight="1">
      <c r="B60" s="60" t="s">
        <v>180</v>
      </c>
      <c r="C60" s="94"/>
      <c r="D60" s="60"/>
      <c r="E60" s="60"/>
      <c r="F60" s="60"/>
      <c r="G60" s="60"/>
      <c r="H60" s="60"/>
    </row>
    <row r="61" spans="2:8" ht="15" customHeight="1">
      <c r="B61" s="60" t="s">
        <v>190</v>
      </c>
      <c r="C61" s="94"/>
      <c r="D61" s="60"/>
      <c r="E61" s="60"/>
      <c r="F61" s="60"/>
      <c r="G61" s="60"/>
      <c r="H61" s="60"/>
    </row>
    <row r="62" spans="2:8" ht="15" customHeight="1">
      <c r="B62" s="60" t="s">
        <v>181</v>
      </c>
      <c r="C62" s="94"/>
      <c r="D62" s="60"/>
      <c r="E62" s="60"/>
      <c r="F62" s="60"/>
      <c r="G62" s="60"/>
      <c r="H62" s="60"/>
    </row>
    <row r="63" spans="2:8" ht="15" customHeight="1">
      <c r="B63" s="60" t="s">
        <v>242</v>
      </c>
      <c r="C63" s="94"/>
      <c r="D63" s="60"/>
      <c r="E63" s="60"/>
      <c r="F63" s="60"/>
      <c r="G63" s="60"/>
      <c r="H63" s="60"/>
    </row>
    <row r="64" spans="2:8" ht="15" customHeight="1">
      <c r="B64" s="60" t="s">
        <v>243</v>
      </c>
      <c r="C64" s="94"/>
      <c r="D64" s="60"/>
      <c r="E64" s="60"/>
      <c r="F64" s="60"/>
      <c r="G64" s="60"/>
      <c r="H64" s="60"/>
    </row>
    <row r="65" spans="2:8" ht="15" customHeight="1">
      <c r="B65" s="60"/>
      <c r="C65" s="60" t="s">
        <v>244</v>
      </c>
      <c r="D65" s="60"/>
      <c r="E65" s="60"/>
      <c r="F65" s="60"/>
      <c r="G65" s="60"/>
      <c r="H65" s="60"/>
    </row>
    <row r="66" spans="2:8" ht="15" customHeight="1">
      <c r="B66" s="60"/>
      <c r="C66" s="60" t="s">
        <v>245</v>
      </c>
      <c r="D66" s="60"/>
      <c r="E66" s="60"/>
      <c r="F66" s="60"/>
      <c r="G66" s="60"/>
      <c r="H66" s="60"/>
    </row>
    <row r="67" spans="2:8" ht="15" customHeight="1">
      <c r="B67" s="60" t="s">
        <v>246</v>
      </c>
      <c r="C67" s="94"/>
      <c r="D67" s="60"/>
      <c r="E67" s="60"/>
      <c r="F67" s="60"/>
      <c r="G67" s="60"/>
      <c r="H67" s="60"/>
    </row>
    <row r="68" spans="2:8" ht="15" customHeight="1">
      <c r="B68" s="60" t="s">
        <v>182</v>
      </c>
      <c r="C68" s="94"/>
      <c r="D68" s="60"/>
      <c r="E68" s="60"/>
      <c r="F68" s="60"/>
      <c r="G68" s="60"/>
      <c r="H68" s="60"/>
    </row>
    <row r="69" spans="2:8" ht="15" customHeight="1">
      <c r="B69" s="60" t="s">
        <v>247</v>
      </c>
      <c r="C69" s="94"/>
      <c r="D69" s="60"/>
      <c r="E69" s="60"/>
      <c r="F69" s="60"/>
      <c r="G69" s="60"/>
      <c r="H69" s="60"/>
    </row>
    <row r="70" spans="2:8" ht="15" customHeight="1">
      <c r="B70" s="60" t="s">
        <v>248</v>
      </c>
      <c r="C70" s="94"/>
      <c r="D70" s="60"/>
      <c r="E70" s="60"/>
      <c r="F70" s="60"/>
      <c r="G70" s="60"/>
      <c r="H70" s="60"/>
    </row>
    <row r="71" spans="2:8" ht="15" customHeight="1">
      <c r="B71" s="60" t="s">
        <v>183</v>
      </c>
      <c r="C71" s="94"/>
      <c r="D71" s="60"/>
      <c r="E71" s="60"/>
      <c r="F71" s="60"/>
      <c r="G71" s="60"/>
      <c r="H71" s="60"/>
    </row>
    <row r="72" spans="2:8" ht="15" customHeight="1">
      <c r="B72" s="60" t="s">
        <v>184</v>
      </c>
      <c r="C72" s="94"/>
      <c r="D72" s="60"/>
      <c r="E72" s="60"/>
      <c r="F72" s="60"/>
      <c r="G72" s="60"/>
      <c r="H72" s="60"/>
    </row>
    <row r="73" spans="2:8" ht="15" customHeight="1">
      <c r="B73" s="60" t="s">
        <v>249</v>
      </c>
      <c r="C73" s="94"/>
      <c r="D73" s="60"/>
      <c r="E73" s="60"/>
      <c r="F73" s="60"/>
      <c r="G73" s="60"/>
      <c r="H73" s="60"/>
    </row>
    <row r="74" spans="2:8" ht="15" customHeight="1">
      <c r="B74" s="60" t="s">
        <v>250</v>
      </c>
      <c r="C74" s="94"/>
      <c r="D74" s="60"/>
      <c r="E74" s="60"/>
      <c r="F74" s="60"/>
      <c r="G74" s="60"/>
      <c r="H74" s="60"/>
    </row>
  </sheetData>
  <mergeCells count="101">
    <mergeCell ref="N3:Q3"/>
    <mergeCell ref="R3:S3"/>
    <mergeCell ref="T3:U3"/>
    <mergeCell ref="V3:W3"/>
    <mergeCell ref="AL3:AO3"/>
    <mergeCell ref="AI6:AK6"/>
    <mergeCell ref="B8:B11"/>
    <mergeCell ref="D8:D11"/>
    <mergeCell ref="E8:E11"/>
    <mergeCell ref="F8:F11"/>
    <mergeCell ref="G8:AK8"/>
    <mergeCell ref="G9:M9"/>
    <mergeCell ref="N9:T9"/>
    <mergeCell ref="U9:AA9"/>
    <mergeCell ref="AB9:AH9"/>
    <mergeCell ref="AI9:AK9"/>
    <mergeCell ref="C8:C9"/>
    <mergeCell ref="C10:C11"/>
    <mergeCell ref="AL4:AO4"/>
    <mergeCell ref="AL5:AO5"/>
    <mergeCell ref="AL8:AL11"/>
    <mergeCell ref="AN17:AO17"/>
    <mergeCell ref="AM8:AM11"/>
    <mergeCell ref="AN8:AO11"/>
    <mergeCell ref="AN12:AO12"/>
    <mergeCell ref="AN13:AO13"/>
    <mergeCell ref="AN14:AO14"/>
    <mergeCell ref="AN15:AO15"/>
    <mergeCell ref="AN16:AO16"/>
    <mergeCell ref="AL2:AO2"/>
    <mergeCell ref="AN29:AO29"/>
    <mergeCell ref="AN18:AO18"/>
    <mergeCell ref="AN19:AO19"/>
    <mergeCell ref="AN20:AO20"/>
    <mergeCell ref="AN21:AO21"/>
    <mergeCell ref="AN22:AO22"/>
    <mergeCell ref="AN23:AO23"/>
    <mergeCell ref="AN24:AO24"/>
    <mergeCell ref="AN25:AO25"/>
    <mergeCell ref="AN26:AO26"/>
    <mergeCell ref="AN27:AO27"/>
    <mergeCell ref="AN28:AO28"/>
    <mergeCell ref="G39:I39"/>
    <mergeCell ref="J39:L39"/>
    <mergeCell ref="M39:O39"/>
    <mergeCell ref="P39:R39"/>
    <mergeCell ref="AB38:AG38"/>
    <mergeCell ref="AE39:AG39"/>
    <mergeCell ref="P38:U38"/>
    <mergeCell ref="V38:AA38"/>
    <mergeCell ref="S39:U39"/>
    <mergeCell ref="V39:X39"/>
    <mergeCell ref="Y39:AA39"/>
    <mergeCell ref="AB39:AD39"/>
    <mergeCell ref="AN30:AO30"/>
    <mergeCell ref="AN31:AO31"/>
    <mergeCell ref="B32:F32"/>
    <mergeCell ref="AN32:AO33"/>
    <mergeCell ref="B33:F33"/>
    <mergeCell ref="D38:E38"/>
    <mergeCell ref="F38:I38"/>
    <mergeCell ref="J38:O38"/>
    <mergeCell ref="AH38:AL38"/>
    <mergeCell ref="AM38:AN38"/>
    <mergeCell ref="P40:R40"/>
    <mergeCell ref="S40:U40"/>
    <mergeCell ref="V40:X40"/>
    <mergeCell ref="V41:X41"/>
    <mergeCell ref="AH39:AJ39"/>
    <mergeCell ref="G40:I40"/>
    <mergeCell ref="J40:L40"/>
    <mergeCell ref="M40:O40"/>
    <mergeCell ref="AK41:AL41"/>
    <mergeCell ref="Y40:AA40"/>
    <mergeCell ref="AB40:AD40"/>
    <mergeCell ref="AE40:AG40"/>
    <mergeCell ref="AH40:AJ40"/>
    <mergeCell ref="AK40:AL40"/>
    <mergeCell ref="Y41:AA41"/>
    <mergeCell ref="AH41:AJ41"/>
    <mergeCell ref="G41:I41"/>
    <mergeCell ref="J41:L41"/>
    <mergeCell ref="M41:O41"/>
    <mergeCell ref="P41:R41"/>
    <mergeCell ref="S41:U41"/>
    <mergeCell ref="AB41:AD41"/>
    <mergeCell ref="AE41:AG41"/>
    <mergeCell ref="AK39:AL39"/>
    <mergeCell ref="D55:F55"/>
    <mergeCell ref="AH42:AL42"/>
    <mergeCell ref="AM42:AN42"/>
    <mergeCell ref="D51:F51"/>
    <mergeCell ref="D52:F52"/>
    <mergeCell ref="D53:F53"/>
    <mergeCell ref="D54:F54"/>
    <mergeCell ref="D42:E42"/>
    <mergeCell ref="F42:I42"/>
    <mergeCell ref="J42:O42"/>
    <mergeCell ref="P42:U42"/>
    <mergeCell ref="V42:AA42"/>
    <mergeCell ref="AB42:AG42"/>
  </mergeCells>
  <phoneticPr fontId="3"/>
  <dataValidations count="5">
    <dataValidation type="list" allowBlank="1" showInputMessage="1" sqref="C14:C31" xr:uid="{00000000-0002-0000-1A00-000000000000}">
      <formula1>INDIRECT($AL$2)</formula1>
    </dataValidation>
    <dataValidation type="list" allowBlank="1" showInputMessage="1" showErrorMessage="1" sqref="AL4:AO4" xr:uid="{00000000-0002-0000-1A00-000001000000}">
      <formula1>"４週,歴月"</formula1>
    </dataValidation>
    <dataValidation type="list" allowBlank="1" showInputMessage="1" showErrorMessage="1" sqref="AL5:AO5" xr:uid="{00000000-0002-0000-1A00-000002000000}">
      <formula1>"予定,実績"</formula1>
    </dataValidation>
    <dataValidation type="list" allowBlank="1" showInputMessage="1" showErrorMessage="1" sqref="D12:D31" xr:uid="{00000000-0002-0000-1A00-000003000000}">
      <formula1>"A,B,C,D"</formula1>
    </dataValidation>
    <dataValidation allowBlank="1" showInputMessage="1" sqref="C12:C13"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ゴシック,標準"&amp;10（別紙２－４）
（標準様式４）</oddHeader>
  </headerFooter>
  <rowBreaks count="1" manualBreakCount="1">
    <brk id="36" min="1"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B1:AO74"/>
  <sheetViews>
    <sheetView showGridLines="0" view="pageBreakPreview" topLeftCell="A19" zoomScaleNormal="100" zoomScaleSheetLayoutView="100" workbookViewId="0">
      <selection activeCell="B1" sqref="B1"/>
    </sheetView>
  </sheetViews>
  <sheetFormatPr defaultColWidth="8.25" defaultRowHeight="21" customHeight="1"/>
  <cols>
    <col min="1" max="1" width="1.25" style="59" customWidth="1"/>
    <col min="2" max="2" width="2.625" style="59" customWidth="1"/>
    <col min="3" max="3" width="15" style="61" customWidth="1"/>
    <col min="4" max="4" width="6.625" style="59" customWidth="1"/>
    <col min="5" max="6" width="7.625" style="59" customWidth="1"/>
    <col min="7" max="37" width="2.625" style="59" customWidth="1"/>
    <col min="38" max="38" width="6.625" style="59" customWidth="1"/>
    <col min="39" max="40" width="7.625" style="59" customWidth="1"/>
    <col min="41" max="41" width="5.625" style="59" customWidth="1"/>
    <col min="42" max="16384" width="8.25" style="59"/>
  </cols>
  <sheetData>
    <row r="1" spans="2:41" ht="21" customHeight="1">
      <c r="B1" s="112"/>
    </row>
    <row r="2" spans="2:41" ht="20.100000000000001" customHeight="1">
      <c r="B2" s="95" t="s">
        <v>97</v>
      </c>
      <c r="D2" s="80"/>
      <c r="E2" s="80"/>
      <c r="F2" s="80"/>
      <c r="G2" s="80"/>
      <c r="H2" s="80"/>
      <c r="I2" s="80"/>
      <c r="J2" s="80"/>
      <c r="K2" s="80"/>
      <c r="L2" s="80"/>
      <c r="M2" s="80"/>
      <c r="N2" s="80"/>
      <c r="O2" s="80"/>
      <c r="P2" s="80"/>
      <c r="Q2" s="80"/>
      <c r="R2" s="80"/>
      <c r="S2" s="80"/>
      <c r="T2" s="80"/>
      <c r="U2" s="80"/>
      <c r="V2" s="80"/>
      <c r="W2" s="80"/>
      <c r="X2" s="80"/>
      <c r="Y2" s="68"/>
      <c r="Z2" s="68"/>
      <c r="AA2" s="62"/>
      <c r="AB2" s="62"/>
      <c r="AC2" s="62"/>
      <c r="AD2" s="62"/>
      <c r="AE2" s="87"/>
      <c r="AF2" s="87"/>
      <c r="AG2" s="87"/>
      <c r="AH2" s="87"/>
      <c r="AI2" s="87"/>
      <c r="AJ2" s="81" t="s">
        <v>154</v>
      </c>
      <c r="AK2" s="81"/>
      <c r="AL2" s="260" t="s">
        <v>133</v>
      </c>
      <c r="AM2" s="260"/>
      <c r="AN2" s="260"/>
      <c r="AO2" s="260"/>
    </row>
    <row r="3" spans="2:41" ht="18" customHeight="1">
      <c r="B3" s="62"/>
      <c r="C3" s="63"/>
      <c r="D3" s="63"/>
      <c r="E3" s="63"/>
      <c r="F3" s="63"/>
      <c r="G3" s="63"/>
      <c r="H3" s="63"/>
      <c r="I3" s="63"/>
      <c r="J3" s="63"/>
      <c r="K3" s="63"/>
      <c r="L3" s="63"/>
      <c r="M3" s="63"/>
      <c r="N3" s="261">
        <v>2024</v>
      </c>
      <c r="O3" s="261"/>
      <c r="P3" s="261"/>
      <c r="Q3" s="261"/>
      <c r="R3" s="262" t="s">
        <v>150</v>
      </c>
      <c r="S3" s="262"/>
      <c r="T3" s="261">
        <v>5</v>
      </c>
      <c r="U3" s="261"/>
      <c r="V3" s="262" t="s">
        <v>151</v>
      </c>
      <c r="W3" s="262"/>
      <c r="X3" s="63"/>
      <c r="Y3" s="63"/>
      <c r="Z3" s="63"/>
      <c r="AA3" s="62"/>
      <c r="AB3" s="62"/>
      <c r="AD3" s="81"/>
      <c r="AE3" s="63"/>
      <c r="AF3" s="63"/>
      <c r="AG3" s="63"/>
      <c r="AH3" s="63"/>
      <c r="AI3" s="63"/>
      <c r="AJ3" s="81" t="s">
        <v>155</v>
      </c>
      <c r="AK3" s="81"/>
      <c r="AL3" s="263"/>
      <c r="AM3" s="263"/>
      <c r="AN3" s="263"/>
      <c r="AO3" s="263"/>
    </row>
    <row r="4" spans="2:41" ht="18" customHeight="1">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158</v>
      </c>
      <c r="AK4" s="81"/>
      <c r="AL4" s="256"/>
      <c r="AM4" s="256"/>
      <c r="AN4" s="256"/>
      <c r="AO4" s="256"/>
    </row>
    <row r="5" spans="2:41" ht="18" customHeight="1">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88"/>
      <c r="AH5" s="88"/>
      <c r="AI5" s="88"/>
      <c r="AJ5" s="89" t="s">
        <v>159</v>
      </c>
      <c r="AK5" s="81"/>
      <c r="AL5" s="256"/>
      <c r="AM5" s="256"/>
      <c r="AN5" s="256"/>
      <c r="AO5" s="256"/>
    </row>
    <row r="6" spans="2:41" ht="18" customHeight="1">
      <c r="B6" s="85"/>
      <c r="C6" s="85"/>
      <c r="D6" s="85"/>
      <c r="E6" s="85"/>
      <c r="F6" s="85"/>
      <c r="G6" s="85"/>
      <c r="H6" s="85"/>
      <c r="I6" s="85"/>
      <c r="J6" s="85"/>
      <c r="K6" s="85"/>
      <c r="L6" s="85"/>
      <c r="M6" s="85"/>
      <c r="N6" s="85"/>
      <c r="O6" s="85"/>
      <c r="P6" s="85"/>
      <c r="Q6" s="85"/>
      <c r="R6" s="85"/>
      <c r="S6" s="85"/>
      <c r="T6" s="85"/>
      <c r="V6" s="85"/>
      <c r="W6" s="85"/>
      <c r="X6" s="85"/>
      <c r="Z6" s="88"/>
      <c r="AA6" s="88"/>
      <c r="AB6" s="88"/>
      <c r="AC6" s="62"/>
      <c r="AD6" s="88"/>
      <c r="AE6" s="88"/>
      <c r="AF6" s="88"/>
      <c r="AG6" s="88"/>
      <c r="AH6" s="89" t="s">
        <v>160</v>
      </c>
      <c r="AI6" s="257"/>
      <c r="AJ6" s="257"/>
      <c r="AK6" s="257"/>
      <c r="AL6" s="88" t="s">
        <v>156</v>
      </c>
      <c r="AM6" s="98"/>
      <c r="AN6" s="88" t="s">
        <v>157</v>
      </c>
      <c r="AO6" s="62"/>
    </row>
    <row r="7" spans="2:41" ht="9.9499999999999993" customHeight="1">
      <c r="B7" s="62"/>
      <c r="C7" s="67"/>
      <c r="D7" s="67"/>
      <c r="E7" s="67"/>
      <c r="F7" s="67"/>
      <c r="G7" s="67"/>
      <c r="H7" s="67"/>
      <c r="I7" s="67"/>
      <c r="J7" s="67"/>
      <c r="K7" s="67"/>
      <c r="L7" s="67"/>
      <c r="M7" s="67"/>
      <c r="N7" s="67"/>
      <c r="O7" s="67"/>
      <c r="P7" s="67"/>
      <c r="Q7" s="67"/>
      <c r="R7" s="67"/>
      <c r="S7" s="67"/>
      <c r="T7" s="67"/>
      <c r="U7" s="67"/>
      <c r="V7" s="67"/>
      <c r="W7" s="67"/>
      <c r="X7" s="67"/>
      <c r="Y7" s="63"/>
      <c r="Z7" s="63"/>
      <c r="AA7" s="63"/>
      <c r="AB7" s="63"/>
      <c r="AC7" s="63"/>
      <c r="AD7" s="63"/>
      <c r="AE7" s="63"/>
      <c r="AF7" s="63"/>
      <c r="AG7" s="63"/>
      <c r="AH7" s="63"/>
      <c r="AI7" s="63"/>
      <c r="AJ7" s="63"/>
      <c r="AK7" s="63"/>
      <c r="AL7" s="63"/>
      <c r="AM7" s="63"/>
      <c r="AN7" s="62"/>
      <c r="AO7" s="62"/>
    </row>
    <row r="8" spans="2:41" ht="15" customHeight="1">
      <c r="B8" s="245" t="s">
        <v>153</v>
      </c>
      <c r="C8" s="252" t="s">
        <v>161</v>
      </c>
      <c r="D8" s="247" t="s">
        <v>162</v>
      </c>
      <c r="E8" s="236" t="s">
        <v>163</v>
      </c>
      <c r="F8" s="243" t="s">
        <v>164</v>
      </c>
      <c r="G8" s="258" t="s">
        <v>191</v>
      </c>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9" t="s">
        <v>192</v>
      </c>
      <c r="AM8" s="250" t="s">
        <v>193</v>
      </c>
      <c r="AN8" s="251" t="s">
        <v>194</v>
      </c>
      <c r="AO8" s="251"/>
    </row>
    <row r="9" spans="2:41" ht="15" customHeight="1">
      <c r="B9" s="245"/>
      <c r="C9" s="253"/>
      <c r="D9" s="248"/>
      <c r="E9" s="236"/>
      <c r="F9" s="243"/>
      <c r="G9" s="236" t="s">
        <v>104</v>
      </c>
      <c r="H9" s="236"/>
      <c r="I9" s="236"/>
      <c r="J9" s="236"/>
      <c r="K9" s="236"/>
      <c r="L9" s="236"/>
      <c r="M9" s="236"/>
      <c r="N9" s="236" t="s">
        <v>105</v>
      </c>
      <c r="O9" s="236"/>
      <c r="P9" s="236"/>
      <c r="Q9" s="236"/>
      <c r="R9" s="236"/>
      <c r="S9" s="236"/>
      <c r="T9" s="236"/>
      <c r="U9" s="236" t="s">
        <v>106</v>
      </c>
      <c r="V9" s="236"/>
      <c r="W9" s="236"/>
      <c r="X9" s="236"/>
      <c r="Y9" s="236"/>
      <c r="Z9" s="236"/>
      <c r="AA9" s="236"/>
      <c r="AB9" s="236" t="s">
        <v>107</v>
      </c>
      <c r="AC9" s="236"/>
      <c r="AD9" s="236"/>
      <c r="AE9" s="236"/>
      <c r="AF9" s="236"/>
      <c r="AG9" s="236"/>
      <c r="AH9" s="236"/>
      <c r="AI9" s="236" t="s">
        <v>110</v>
      </c>
      <c r="AJ9" s="236"/>
      <c r="AK9" s="236"/>
      <c r="AL9" s="259"/>
      <c r="AM9" s="250"/>
      <c r="AN9" s="251"/>
      <c r="AO9" s="251"/>
    </row>
    <row r="10" spans="2:41" ht="15" customHeight="1">
      <c r="B10" s="245"/>
      <c r="C10" s="254" t="s">
        <v>241</v>
      </c>
      <c r="D10" s="248"/>
      <c r="E10" s="236"/>
      <c r="F10" s="243"/>
      <c r="G10" s="64">
        <f>DATE($N$3,$T$3,1)</f>
        <v>45413</v>
      </c>
      <c r="H10" s="64">
        <f>DATE($N$3,$T$3,2)</f>
        <v>45414</v>
      </c>
      <c r="I10" s="64">
        <f>DATE($N$3,$T$3,3)</f>
        <v>45415</v>
      </c>
      <c r="J10" s="64">
        <f>DATE($N$3,$T$3,4)</f>
        <v>45416</v>
      </c>
      <c r="K10" s="64">
        <f>DATE($N$3,$T$3,5)</f>
        <v>45417</v>
      </c>
      <c r="L10" s="64">
        <f>DATE($N$3,$T$3,6)</f>
        <v>45418</v>
      </c>
      <c r="M10" s="64">
        <f>DATE($N$3,$T$3,7)</f>
        <v>45419</v>
      </c>
      <c r="N10" s="64">
        <f>DATE($N$3,$T$3,8)</f>
        <v>45420</v>
      </c>
      <c r="O10" s="64">
        <f>DATE($N$3,$T$3,9)</f>
        <v>45421</v>
      </c>
      <c r="P10" s="64">
        <f>DATE($N$3,$T$3,10)</f>
        <v>45422</v>
      </c>
      <c r="Q10" s="64">
        <f>DATE($N$3,$T$3,11)</f>
        <v>45423</v>
      </c>
      <c r="R10" s="64">
        <f>DATE($N$3,$T$3,12)</f>
        <v>45424</v>
      </c>
      <c r="S10" s="64">
        <f>DATE($N$3,$T$3,13)</f>
        <v>45425</v>
      </c>
      <c r="T10" s="64">
        <f>DATE($N$3,$T$3,14)</f>
        <v>45426</v>
      </c>
      <c r="U10" s="64">
        <f>DATE($N$3,$T$3,15)</f>
        <v>45427</v>
      </c>
      <c r="V10" s="64">
        <f>DATE($N$3,$T$3,16)</f>
        <v>45428</v>
      </c>
      <c r="W10" s="64">
        <f>DATE($N$3,$T$3,17)</f>
        <v>45429</v>
      </c>
      <c r="X10" s="64">
        <f>DATE($N$3,$T$3,18)</f>
        <v>45430</v>
      </c>
      <c r="Y10" s="64">
        <f>DATE($N$3,$T$3,19)</f>
        <v>45431</v>
      </c>
      <c r="Z10" s="64">
        <f>DATE($N$3,$T$3,20)</f>
        <v>45432</v>
      </c>
      <c r="AA10" s="64">
        <f>DATE($N$3,$T$3,21)</f>
        <v>45433</v>
      </c>
      <c r="AB10" s="64">
        <f>DATE($N$3,$T$3,22)</f>
        <v>45434</v>
      </c>
      <c r="AC10" s="64">
        <f>DATE($N$3,$T$3,23)</f>
        <v>45435</v>
      </c>
      <c r="AD10" s="64">
        <f>DATE($N$3,$T$3,24)</f>
        <v>45436</v>
      </c>
      <c r="AE10" s="64">
        <f>DATE($N$3,$T$3,25)</f>
        <v>45437</v>
      </c>
      <c r="AF10" s="64">
        <f>DATE($N$3,$T$3,26)</f>
        <v>45438</v>
      </c>
      <c r="AG10" s="64">
        <f>DATE($N$3,$T$3,27)</f>
        <v>45439</v>
      </c>
      <c r="AH10" s="64">
        <f>DATE($N$3,$T$3,28)</f>
        <v>45440</v>
      </c>
      <c r="AI10" s="64">
        <f>IF(DAY(EOMONTH(G10,0))&lt;29,"",DATE($N$3,$T$3,29))</f>
        <v>45441</v>
      </c>
      <c r="AJ10" s="64">
        <f>IF(DAY(EOMONTH(G10,0))&lt;30,"",DATE($N$3,$T$3,30))</f>
        <v>45442</v>
      </c>
      <c r="AK10" s="64">
        <f>IF(DAY(EOMONTH(G10,0))&lt;31,"",DATE($N$3,$T$3,31))</f>
        <v>45443</v>
      </c>
      <c r="AL10" s="259"/>
      <c r="AM10" s="250"/>
      <c r="AN10" s="251"/>
      <c r="AO10" s="251"/>
    </row>
    <row r="11" spans="2:41" ht="15" customHeight="1">
      <c r="B11" s="245"/>
      <c r="C11" s="255"/>
      <c r="D11" s="249"/>
      <c r="E11" s="236"/>
      <c r="F11" s="243"/>
      <c r="G11" s="65">
        <f>DATE($N$3,$T$3,1)</f>
        <v>45413</v>
      </c>
      <c r="H11" s="65">
        <f>DATE($N$3,$T$3,2)</f>
        <v>45414</v>
      </c>
      <c r="I11" s="65">
        <f>DATE($N$3,$T$3,3)</f>
        <v>45415</v>
      </c>
      <c r="J11" s="65">
        <f>DATE($N$3,$T$3,4)</f>
        <v>45416</v>
      </c>
      <c r="K11" s="65">
        <f>DATE($N$3,$T$3,5)</f>
        <v>45417</v>
      </c>
      <c r="L11" s="65">
        <f>DATE($N$3,$T$3,6)</f>
        <v>45418</v>
      </c>
      <c r="M11" s="65">
        <f>DATE($N$3,$T$3,7)</f>
        <v>45419</v>
      </c>
      <c r="N11" s="65">
        <f>DATE($N$3,$T$3,8)</f>
        <v>45420</v>
      </c>
      <c r="O11" s="65">
        <f>DATE($N$3,$T$3,9)</f>
        <v>45421</v>
      </c>
      <c r="P11" s="65">
        <f>DATE($N$3,$T$3,10)</f>
        <v>45422</v>
      </c>
      <c r="Q11" s="65">
        <f>DATE($N$3,$T$3,11)</f>
        <v>45423</v>
      </c>
      <c r="R11" s="65">
        <f>DATE($N$3,$T$3,12)</f>
        <v>45424</v>
      </c>
      <c r="S11" s="65">
        <f>DATE($N$3,$T$3,13)</f>
        <v>45425</v>
      </c>
      <c r="T11" s="65">
        <f>DATE($N$3,$T$3,14)</f>
        <v>45426</v>
      </c>
      <c r="U11" s="65">
        <f>DATE($N$3,$T$3,15)</f>
        <v>45427</v>
      </c>
      <c r="V11" s="65">
        <f>DATE($N$3,$T$3,16)</f>
        <v>45428</v>
      </c>
      <c r="W11" s="65">
        <f>DATE($N$3,$T$3,17)</f>
        <v>45429</v>
      </c>
      <c r="X11" s="65">
        <f>DATE($N$3,$T$3,18)</f>
        <v>45430</v>
      </c>
      <c r="Y11" s="65">
        <f>DATE($N$3,$T$3,19)</f>
        <v>45431</v>
      </c>
      <c r="Z11" s="65">
        <f>DATE($N$3,$T$3,20)</f>
        <v>45432</v>
      </c>
      <c r="AA11" s="65">
        <f>DATE($N$3,$T$3,21)</f>
        <v>45433</v>
      </c>
      <c r="AB11" s="65">
        <f>DATE($N$3,$T$3,22)</f>
        <v>45434</v>
      </c>
      <c r="AC11" s="65">
        <f>DATE($N$3,$T$3,23)</f>
        <v>45435</v>
      </c>
      <c r="AD11" s="65">
        <f>DATE($N$3,$T$3,24)</f>
        <v>45436</v>
      </c>
      <c r="AE11" s="65">
        <f>DATE($N$3,$T$3,25)</f>
        <v>45437</v>
      </c>
      <c r="AF11" s="65">
        <f>DATE($N$3,$T$3,26)</f>
        <v>45438</v>
      </c>
      <c r="AG11" s="65">
        <f>DATE($N$3,$T$3,27)</f>
        <v>45439</v>
      </c>
      <c r="AH11" s="65">
        <f>DATE($N$3,$T$3,28)</f>
        <v>45440</v>
      </c>
      <c r="AI11" s="65">
        <f>IF(DAY(EOMONTH(G11,0))&lt;29,"",DATE($N$3,$T$3,29))</f>
        <v>45441</v>
      </c>
      <c r="AJ11" s="65">
        <f>IF(DAY(EOMONTH(G11,0))&lt;30,"",DATE($N$3,$T$3,30))</f>
        <v>45442</v>
      </c>
      <c r="AK11" s="65">
        <f>IF(DAY(EOMONTH(G11,0))&lt;31,"",DATE($N$3,$T$3,31))</f>
        <v>45443</v>
      </c>
      <c r="AL11" s="259"/>
      <c r="AM11" s="250"/>
      <c r="AN11" s="251"/>
      <c r="AO11" s="251"/>
    </row>
    <row r="12" spans="2:41" ht="18" customHeight="1">
      <c r="B12" s="74">
        <v>1</v>
      </c>
      <c r="C12" s="102" t="s">
        <v>112</v>
      </c>
      <c r="D12" s="83" t="s">
        <v>185</v>
      </c>
      <c r="E12" s="103"/>
      <c r="F12" s="104" t="s">
        <v>185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+SUM(G12:AK12)</f>
        <v>0</v>
      </c>
      <c r="AM12" s="71">
        <f>IF($AL$4="４週",AL12/4,AL12/(DAY(EOMONTH($G$10,0))/7))</f>
        <v>0</v>
      </c>
      <c r="AN12" s="240"/>
      <c r="AO12" s="240"/>
    </row>
    <row r="13" spans="2:41" ht="18" customHeight="1">
      <c r="B13" s="74">
        <v>2</v>
      </c>
      <c r="C13" s="102" t="s">
        <v>251</v>
      </c>
      <c r="D13" s="83" t="s">
        <v>186</v>
      </c>
      <c r="E13" s="103"/>
      <c r="F13" s="104" t="s">
        <v>186</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ref="AL13:AL32" si="0">+SUM(G13:AK13)</f>
        <v>0</v>
      </c>
      <c r="AM13" s="71">
        <f>IF($AL$4="４週",AL13/4,AL13/(DAY(EOMONTH($G$10,0))/7))</f>
        <v>0</v>
      </c>
      <c r="AN13" s="240"/>
      <c r="AO13" s="240"/>
    </row>
    <row r="14" spans="2:41" ht="18" customHeight="1">
      <c r="B14" s="74">
        <v>3</v>
      </c>
      <c r="C14" s="102" t="s">
        <v>136</v>
      </c>
      <c r="D14" s="83" t="s">
        <v>187</v>
      </c>
      <c r="E14" s="103"/>
      <c r="F14" s="104" t="s">
        <v>187</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IF($AL$4="４週",AL14/4,AL14/(DAY(EOMONTH($G$10,0))/7))</f>
        <v>0</v>
      </c>
      <c r="AN14" s="240"/>
      <c r="AO14" s="240"/>
    </row>
    <row r="15" spans="2:41" ht="18" customHeight="1">
      <c r="B15" s="74">
        <v>4</v>
      </c>
      <c r="C15" s="102" t="s">
        <v>140</v>
      </c>
      <c r="D15" s="83" t="s">
        <v>188</v>
      </c>
      <c r="E15" s="103"/>
      <c r="F15" s="104" t="s">
        <v>188</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IF($AL$4="４週",AL15/4,AL15/(DAY(EOMONTH($G$10,0))/7))</f>
        <v>0</v>
      </c>
      <c r="AN15" s="240"/>
      <c r="AO15" s="240"/>
    </row>
    <row r="16" spans="2:41" ht="18" customHeight="1">
      <c r="B16" s="74">
        <v>5</v>
      </c>
      <c r="C16" s="102"/>
      <c r="D16" s="83"/>
      <c r="E16" s="103"/>
      <c r="F16" s="10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ref="AM16:AM31" si="1">IF($AL$4="４週",AL16/4,AL16/(DAY(EOMONTH($G$10,0))/7))</f>
        <v>0</v>
      </c>
      <c r="AN16" s="240"/>
      <c r="AO16" s="240"/>
    </row>
    <row r="17" spans="2:41" ht="18" customHeight="1">
      <c r="B17" s="74">
        <v>6</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40"/>
      <c r="AO17" s="240"/>
    </row>
    <row r="18" spans="2:41" ht="18" customHeight="1">
      <c r="B18" s="74">
        <v>7</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40"/>
      <c r="AO18" s="240"/>
    </row>
    <row r="19" spans="2:41" ht="18" customHeight="1">
      <c r="B19" s="74">
        <v>8</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40"/>
      <c r="AO19" s="240"/>
    </row>
    <row r="20" spans="2:41" ht="18" customHeight="1">
      <c r="B20" s="74">
        <v>9</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0"/>
        <v>0</v>
      </c>
      <c r="AM20" s="71">
        <f t="shared" si="1"/>
        <v>0</v>
      </c>
      <c r="AN20" s="240"/>
      <c r="AO20" s="240"/>
    </row>
    <row r="21" spans="2:41" ht="18" customHeight="1">
      <c r="B21" s="74">
        <v>10</v>
      </c>
      <c r="C21" s="102"/>
      <c r="D21" s="83"/>
      <c r="E21" s="103"/>
      <c r="F21" s="104"/>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f t="shared" si="0"/>
        <v>0</v>
      </c>
      <c r="AM21" s="71">
        <f t="shared" si="1"/>
        <v>0</v>
      </c>
      <c r="AN21" s="240"/>
      <c r="AO21" s="240"/>
    </row>
    <row r="22" spans="2:41" ht="18" customHeight="1">
      <c r="B22" s="74">
        <v>11</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0"/>
        <v>0</v>
      </c>
      <c r="AM22" s="71">
        <f t="shared" si="1"/>
        <v>0</v>
      </c>
      <c r="AN22" s="240"/>
      <c r="AO22" s="240"/>
    </row>
    <row r="23" spans="2:41" ht="18" customHeight="1">
      <c r="B23" s="74">
        <v>12</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0"/>
        <v>0</v>
      </c>
      <c r="AM23" s="71">
        <f t="shared" si="1"/>
        <v>0</v>
      </c>
      <c r="AN23" s="240"/>
      <c r="AO23" s="240"/>
    </row>
    <row r="24" spans="2:41" ht="18" customHeight="1">
      <c r="B24" s="74">
        <v>13</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0"/>
        <v>0</v>
      </c>
      <c r="AM24" s="71">
        <f t="shared" si="1"/>
        <v>0</v>
      </c>
      <c r="AN24" s="240"/>
      <c r="AO24" s="240"/>
    </row>
    <row r="25" spans="2:41" ht="18" customHeight="1">
      <c r="B25" s="74">
        <v>14</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0"/>
        <v>0</v>
      </c>
      <c r="AM25" s="71">
        <f t="shared" si="1"/>
        <v>0</v>
      </c>
      <c r="AN25" s="240"/>
      <c r="AO25" s="240"/>
    </row>
    <row r="26" spans="2:41" ht="18" customHeight="1">
      <c r="B26" s="74">
        <v>15</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0"/>
        <v>0</v>
      </c>
      <c r="AM26" s="71">
        <f t="shared" si="1"/>
        <v>0</v>
      </c>
      <c r="AN26" s="240"/>
      <c r="AO26" s="240"/>
    </row>
    <row r="27" spans="2:41" ht="18" customHeight="1">
      <c r="B27" s="74">
        <v>16</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0"/>
        <v>0</v>
      </c>
      <c r="AM27" s="71">
        <f t="shared" si="1"/>
        <v>0</v>
      </c>
      <c r="AN27" s="240"/>
      <c r="AO27" s="240"/>
    </row>
    <row r="28" spans="2:41" ht="18" customHeight="1">
      <c r="B28" s="74">
        <v>17</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0"/>
        <v>0</v>
      </c>
      <c r="AM28" s="71">
        <f t="shared" si="1"/>
        <v>0</v>
      </c>
      <c r="AN28" s="240"/>
      <c r="AO28" s="240"/>
    </row>
    <row r="29" spans="2:41" ht="18" customHeight="1">
      <c r="B29" s="74">
        <v>18</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0"/>
        <v>0</v>
      </c>
      <c r="AM29" s="71">
        <f t="shared" si="1"/>
        <v>0</v>
      </c>
      <c r="AN29" s="240"/>
      <c r="AO29" s="240"/>
    </row>
    <row r="30" spans="2:41" ht="18" customHeight="1">
      <c r="B30" s="74">
        <v>19</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40"/>
      <c r="AO30" s="240"/>
    </row>
    <row r="31" spans="2:41" ht="18" customHeight="1">
      <c r="B31" s="74">
        <v>20</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0"/>
        <v>0</v>
      </c>
      <c r="AM31" s="71">
        <f t="shared" si="1"/>
        <v>0</v>
      </c>
      <c r="AN31" s="240"/>
      <c r="AO31" s="240"/>
    </row>
    <row r="32" spans="2:41" ht="18" customHeight="1">
      <c r="B32" s="243" t="s">
        <v>94</v>
      </c>
      <c r="C32" s="244"/>
      <c r="D32" s="244"/>
      <c r="E32" s="244"/>
      <c r="F32" s="244"/>
      <c r="G32" s="72">
        <f>+SUM(G12:G31)</f>
        <v>0</v>
      </c>
      <c r="H32" s="72">
        <f t="shared" ref="H32:AK32" si="2">+SUM(H12:H31)</f>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2">
        <f t="shared" si="2"/>
        <v>0</v>
      </c>
      <c r="AL32" s="70">
        <f t="shared" si="0"/>
        <v>0</v>
      </c>
      <c r="AM32" s="71">
        <f>IF($AL$4="４週",AL32/4,AL32/(DAY(EOMONTH($G$10,0))/7))</f>
        <v>0</v>
      </c>
      <c r="AN32" s="245"/>
      <c r="AO32" s="245"/>
    </row>
    <row r="33" spans="2:41" ht="18" customHeight="1">
      <c r="B33" s="244" t="s">
        <v>96</v>
      </c>
      <c r="C33" s="244"/>
      <c r="D33" s="244"/>
      <c r="E33" s="244"/>
      <c r="F33" s="24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72"/>
      <c r="AM33" s="73"/>
      <c r="AN33" s="245"/>
      <c r="AO33" s="245"/>
    </row>
    <row r="34" spans="2:41" ht="15" customHeight="1">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1" ht="15" customHeight="1">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1" ht="15" customHeight="1">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1" ht="21" customHeight="1">
      <c r="B37" s="68" t="s">
        <v>252</v>
      </c>
      <c r="C37" s="59"/>
      <c r="D37" s="63"/>
      <c r="E37" s="63"/>
      <c r="F37" s="63"/>
      <c r="G37" s="63"/>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3"/>
      <c r="AN37" s="63"/>
      <c r="AO37" s="62"/>
    </row>
    <row r="38" spans="2:41" ht="24.95" customHeight="1">
      <c r="B38" s="62"/>
      <c r="C38" s="67"/>
      <c r="D38" s="233" t="str">
        <f>IF(VLOOKUP($AL$2,選択肢!$A$1:$J$32,D43,FALSE)=0,"-",VLOOKUP($AL$2,選択肢!$A$1:$J$32,D43,FALSE))</f>
        <v>管理者</v>
      </c>
      <c r="E38" s="234"/>
      <c r="F38" s="241" t="str">
        <f>IF(VLOOKUP($AL$2,選択肢!$A$1:$J$32,F43,FALSE)=0,"-",VLOOKUP($AL$2,選択肢!$A$1:$J$32,F43,FALSE))</f>
        <v>児童発達支援管理責任者</v>
      </c>
      <c r="G38" s="241"/>
      <c r="H38" s="241"/>
      <c r="I38" s="241"/>
      <c r="J38" s="233" t="str">
        <f>IF(VLOOKUP($AL$2,選択肢!$A$1:$J$32,J43,FALSE)=0,"-",VLOOKUP($AL$2,選択肢!$A$1:$J$32,J43,FALSE))</f>
        <v>訪問支援員</v>
      </c>
      <c r="K38" s="234"/>
      <c r="L38" s="234"/>
      <c r="M38" s="234"/>
      <c r="N38" s="234"/>
      <c r="O38" s="235"/>
      <c r="P38" s="233" t="str">
        <f>IF(VLOOKUP($AL$2,選択肢!$A$1:$J$32,P43,FALSE)=0,"-",VLOOKUP($AL$2,選択肢!$A$1:$J$32,P43,FALSE))</f>
        <v>-</v>
      </c>
      <c r="Q38" s="234"/>
      <c r="R38" s="234"/>
      <c r="S38" s="234"/>
      <c r="T38" s="234"/>
      <c r="U38" s="235"/>
      <c r="V38" s="233" t="str">
        <f>IF(VLOOKUP($AL$2,選択肢!$A$1:$J$32,V43,FALSE)=0,"-",VLOOKUP($AL$2,選択肢!$A$1:$J$32,V43,FALSE))</f>
        <v>-</v>
      </c>
      <c r="W38" s="234"/>
      <c r="X38" s="234"/>
      <c r="Y38" s="234"/>
      <c r="Z38" s="234"/>
      <c r="AA38" s="235"/>
      <c r="AB38" s="233" t="str">
        <f>IF(VLOOKUP($AL$2,選択肢!$A$1:$J$32,AB43,FALSE)=0,"-",VLOOKUP($AL$2,選択肢!$A$1:$J$32,AB43,FALSE))</f>
        <v>-</v>
      </c>
      <c r="AC38" s="234"/>
      <c r="AD38" s="234"/>
      <c r="AE38" s="234"/>
      <c r="AF38" s="234"/>
      <c r="AG38" s="235"/>
      <c r="AH38" s="241" t="str">
        <f>IF(VLOOKUP($AL$2,選択肢!$A$1:$J$32,AH43,FALSE)=0,"-",VLOOKUP($AL$2,選択肢!$A$1:$J$32,AH43,FALSE))</f>
        <v>-</v>
      </c>
      <c r="AI38" s="241"/>
      <c r="AJ38" s="241"/>
      <c r="AK38" s="241"/>
      <c r="AL38" s="241"/>
      <c r="AM38" s="241" t="str">
        <f>IF(VLOOKUP($AL$2,選択肢!$A$1:$J$32,AM43,FALSE)=0,"-",VLOOKUP($AL$2,選択肢!$A$1:$J$32,AM43,FALSE))</f>
        <v>-</v>
      </c>
      <c r="AN38" s="241"/>
      <c r="AO38" s="62"/>
    </row>
    <row r="39" spans="2:41" ht="18" customHeight="1">
      <c r="B39" s="62"/>
      <c r="C39" s="67"/>
      <c r="D39" s="101" t="s">
        <v>56</v>
      </c>
      <c r="E39" s="101" t="s">
        <v>57</v>
      </c>
      <c r="F39" s="100" t="s">
        <v>56</v>
      </c>
      <c r="G39" s="242" t="s">
        <v>57</v>
      </c>
      <c r="H39" s="242"/>
      <c r="I39" s="242"/>
      <c r="J39" s="237" t="s">
        <v>56</v>
      </c>
      <c r="K39" s="238"/>
      <c r="L39" s="239"/>
      <c r="M39" s="237" t="s">
        <v>57</v>
      </c>
      <c r="N39" s="238"/>
      <c r="O39" s="239"/>
      <c r="P39" s="237" t="s">
        <v>56</v>
      </c>
      <c r="Q39" s="238"/>
      <c r="R39" s="239"/>
      <c r="S39" s="237" t="s">
        <v>57</v>
      </c>
      <c r="T39" s="238"/>
      <c r="U39" s="239"/>
      <c r="V39" s="237" t="s">
        <v>56</v>
      </c>
      <c r="W39" s="238"/>
      <c r="X39" s="239"/>
      <c r="Y39" s="237" t="s">
        <v>57</v>
      </c>
      <c r="Z39" s="238"/>
      <c r="AA39" s="239"/>
      <c r="AB39" s="237" t="s">
        <v>56</v>
      </c>
      <c r="AC39" s="238"/>
      <c r="AD39" s="239"/>
      <c r="AE39" s="237" t="s">
        <v>57</v>
      </c>
      <c r="AF39" s="238"/>
      <c r="AG39" s="239"/>
      <c r="AH39" s="237" t="s">
        <v>56</v>
      </c>
      <c r="AI39" s="238"/>
      <c r="AJ39" s="239"/>
      <c r="AK39" s="237" t="s">
        <v>57</v>
      </c>
      <c r="AL39" s="239"/>
      <c r="AM39" s="100" t="s">
        <v>19</v>
      </c>
      <c r="AN39" s="100" t="s">
        <v>18</v>
      </c>
      <c r="AO39" s="62"/>
    </row>
    <row r="40" spans="2:41" ht="18" customHeight="1">
      <c r="B40" s="62"/>
      <c r="C40" s="75" t="s">
        <v>108</v>
      </c>
      <c r="D40" s="100">
        <f>COUNTIFS($C$12:$C$31,D$38,$D$12:$D$31,"A",$F$12:$F$31,"*")</f>
        <v>1</v>
      </c>
      <c r="E40" s="100">
        <f>COUNTIFS($C$12:$C$31,D$38,$D$12:$D$31,"B",$F$12:$F$31,"*")</f>
        <v>0</v>
      </c>
      <c r="F40" s="100">
        <f>COUNTIFS($C$12:$C$31,F$38,$D$12:$D$31,"A",$F$12:$F$31,"*")</f>
        <v>0</v>
      </c>
      <c r="G40" s="237">
        <f>COUNTIFS($C$12:$C$31,F$38,$D$12:$D$31,"B",$F$12:$F$31,"*")</f>
        <v>1</v>
      </c>
      <c r="H40" s="238"/>
      <c r="I40" s="239"/>
      <c r="J40" s="237">
        <f>COUNTIFS($C$12:$C$31,J$38,$D$12:$D$31,"A",$F$12:$F$31,"*")</f>
        <v>0</v>
      </c>
      <c r="K40" s="238"/>
      <c r="L40" s="239"/>
      <c r="M40" s="237">
        <f>COUNTIFS($C$12:$C$31,J$38,$D$12:$D$31,"B",$F$12:$F$31,"*")</f>
        <v>0</v>
      </c>
      <c r="N40" s="238"/>
      <c r="O40" s="239"/>
      <c r="P40" s="237">
        <f>COUNTIFS($C$12:$C$31,P$38,$D$12:$D$31,"A",$F$12:$F$31,"*")</f>
        <v>0</v>
      </c>
      <c r="Q40" s="238"/>
      <c r="R40" s="239"/>
      <c r="S40" s="237">
        <f>COUNTIFS($C$12:$C$31,P$38,$D$12:$D$31,"B",$F$12:$F$31,"*")</f>
        <v>0</v>
      </c>
      <c r="T40" s="238"/>
      <c r="U40" s="239"/>
      <c r="V40" s="237">
        <f>COUNTIFS($C$12:$C$31,V$38,$D$12:$D$31,"A",$F$12:$F$31,"*")</f>
        <v>0</v>
      </c>
      <c r="W40" s="238"/>
      <c r="X40" s="239"/>
      <c r="Y40" s="237">
        <f>COUNTIFS($C$12:$C$31,V$38,$D$12:$D$31,"B",$F$12:$F$31,"*")</f>
        <v>0</v>
      </c>
      <c r="Z40" s="238"/>
      <c r="AA40" s="239"/>
      <c r="AB40" s="237">
        <f>COUNTIFS($C$12:$C$31,AB$38,$D$12:$D$31,"A",$F$12:$F$31,"*")</f>
        <v>0</v>
      </c>
      <c r="AC40" s="238"/>
      <c r="AD40" s="239"/>
      <c r="AE40" s="237">
        <f>COUNTIFS($C$12:$C$31,AB$38,$D$12:$D$31,"B",$F$12:$F$31,"*")</f>
        <v>0</v>
      </c>
      <c r="AF40" s="238"/>
      <c r="AG40" s="239"/>
      <c r="AH40" s="237">
        <f>COUNTIFS($C$12:$C$31,AH$38,$D$12:$D$31,"A",$F$12:$F$31,"*")</f>
        <v>0</v>
      </c>
      <c r="AI40" s="238"/>
      <c r="AJ40" s="239"/>
      <c r="AK40" s="237">
        <f>COUNTIFS($C$12:$C$31,AH$38,$D$12:$D$31,"B",$F$12:$F$31,"*")</f>
        <v>0</v>
      </c>
      <c r="AL40" s="239"/>
      <c r="AM40" s="100">
        <f>COUNTIFS($C$12:$C$31,AM$38,$D$12:$D$31,"A",$F$12:$F$31,"*")</f>
        <v>0</v>
      </c>
      <c r="AN40" s="100">
        <f>COUNTIFS($C$12:$C$31,AM$38,$D$12:$D$31,"B",$F$12:$F$31,"*")</f>
        <v>0</v>
      </c>
      <c r="AO40" s="62"/>
    </row>
    <row r="41" spans="2:41" ht="18" customHeight="1">
      <c r="B41" s="62"/>
      <c r="C41" s="82" t="s">
        <v>109</v>
      </c>
      <c r="D41" s="100">
        <f>COUNTIFS($C$12:$C$31,D$38,$D$12:$D$31,"C",$F$12:$F$31,"*")</f>
        <v>0</v>
      </c>
      <c r="E41" s="100">
        <f>COUNTIFS($C$12:$C$31,D$38,$D$12:$D$31,"D",$F$12:$F$31,"*")</f>
        <v>0</v>
      </c>
      <c r="F41" s="100">
        <f>COUNTIFS($C$12:$C$31,F$38,$D$12:$D$31,"C",$F$12:$F$31,"*")</f>
        <v>1</v>
      </c>
      <c r="G41" s="237">
        <f>COUNTIFS($C$12:$C$31,F$38,$D$12:$D$31,"D",$F$12:$F$31,"*")</f>
        <v>0</v>
      </c>
      <c r="H41" s="238"/>
      <c r="I41" s="239"/>
      <c r="J41" s="237">
        <f>COUNTIFS($C$12:$C$31,J$38,$D$12:$D$31,"C",$F$12:$F$31,"*")</f>
        <v>0</v>
      </c>
      <c r="K41" s="238"/>
      <c r="L41" s="239"/>
      <c r="M41" s="237">
        <f>COUNTIFS($C$12:$C$31,J$38,$D$12:$D$31,"D",$F$12:$F$31,"*")</f>
        <v>1</v>
      </c>
      <c r="N41" s="238"/>
      <c r="O41" s="239"/>
      <c r="P41" s="237">
        <f>COUNTIFS($C$12:$C$31,P$38,$D$12:$D$31,"C",$F$12:$F$31,"*")</f>
        <v>0</v>
      </c>
      <c r="Q41" s="238"/>
      <c r="R41" s="239"/>
      <c r="S41" s="237">
        <f>COUNTIFS($C$12:$C$31,P$38,$D$12:$D$31,"D",$F$12:$F$31,"*")</f>
        <v>0</v>
      </c>
      <c r="T41" s="238"/>
      <c r="U41" s="239"/>
      <c r="V41" s="237">
        <f>COUNTIFS($C$12:$C$31,V$38,$D$12:$D$31,"C",$F$12:$F$31,"*")</f>
        <v>0</v>
      </c>
      <c r="W41" s="238"/>
      <c r="X41" s="239"/>
      <c r="Y41" s="237">
        <f>COUNTIFS($C$12:$C$31,V$38,$D$12:$D$31,"D",$F$12:$F$31,"*")</f>
        <v>0</v>
      </c>
      <c r="Z41" s="238"/>
      <c r="AA41" s="239"/>
      <c r="AB41" s="237">
        <f>COUNTIFS($C$12:$C$31,AB$38,$D$12:$D$31,"C",$F$12:$F$31,"*")</f>
        <v>0</v>
      </c>
      <c r="AC41" s="238"/>
      <c r="AD41" s="239"/>
      <c r="AE41" s="237">
        <f>COUNTIFS($C$12:$C$31,AB$38,$D$12:$D$31,"D",$F$12:$F$31,"*")</f>
        <v>0</v>
      </c>
      <c r="AF41" s="238"/>
      <c r="AG41" s="239"/>
      <c r="AH41" s="237">
        <f>COUNTIFS($C$12:$C$31,AH$38,$D$12:$D$31,"C",$F$12:$F$31,"*")</f>
        <v>0</v>
      </c>
      <c r="AI41" s="238"/>
      <c r="AJ41" s="239"/>
      <c r="AK41" s="237">
        <f>COUNTIFS($C$12:$C$31,AH$38,$D$12:$D$31,"D",$F$12:$F$31,"*")</f>
        <v>0</v>
      </c>
      <c r="AL41" s="239"/>
      <c r="AM41" s="100">
        <f>COUNTIFS($C$12:$C$31,AM$38,$D$12:$D$31,"C",$F$12:$F$31,"*")</f>
        <v>0</v>
      </c>
      <c r="AN41" s="100">
        <f>COUNTIFS($C$12:$C$31,AM$38,$D$12:$D$31,"D",$F$12:$F$31,"*")</f>
        <v>0</v>
      </c>
      <c r="AO41" s="62"/>
    </row>
    <row r="42" spans="2:41" ht="24.95" customHeight="1">
      <c r="B42" s="62"/>
      <c r="C42" s="82" t="s">
        <v>195</v>
      </c>
      <c r="D42" s="233" t="str">
        <f>IF($AL$4="４週",SUMIFS($AL$12:$AL$31,$C$12:$C$31,D38)/4/$AI$6,IF($AL$4="歴月",SUMIFS($AL$12:$AL$31,$C$12:$C$31,D38)/$AM$6,"記載する期間を選択してください"))</f>
        <v>記載する期間を選択してください</v>
      </c>
      <c r="E42" s="235"/>
      <c r="F42" s="233" t="str">
        <f>IF($AL$4="４週",SUMIFS($AL$12:$AL$31,$C$12:$C$31,F38)/4/$AI$6,IF($AL$4="歴月",SUMIFS($AL$12:$AL$31,$C$12:$C$31,F38)/$AM$6,"記載する期間を選択してください"))</f>
        <v>記載する期間を選択してください</v>
      </c>
      <c r="G42" s="234"/>
      <c r="H42" s="234"/>
      <c r="I42" s="235"/>
      <c r="J42" s="233" t="str">
        <f>IF($AL$4="４週",SUMIFS($AL$12:$AL$31,$C$12:$C$31,J38)/4/$AI$6,IF($AL$4="歴月",SUMIFS($AL$12:$AL$31,$C$12:$C$31,J38)/$AM$6,"記載する期間を選択してください"))</f>
        <v>記載する期間を選択してください</v>
      </c>
      <c r="K42" s="234"/>
      <c r="L42" s="234"/>
      <c r="M42" s="234"/>
      <c r="N42" s="234"/>
      <c r="O42" s="235"/>
      <c r="P42" s="233" t="str">
        <f>IF($AL$4="４週",SUMIFS($AL$12:$AL$31,$C$12:$C$31,P38)/4/$AI$6,IF($AL$4="歴月",SUMIFS($AL$12:$AL$31,$C$12:$C$31,P38)/$AM$6,"記載する期間を選択してください"))</f>
        <v>記載する期間を選択してください</v>
      </c>
      <c r="Q42" s="234"/>
      <c r="R42" s="234"/>
      <c r="S42" s="234"/>
      <c r="T42" s="234"/>
      <c r="U42" s="235"/>
      <c r="V42" s="233" t="str">
        <f>IF($AL$4="４週",SUMIFS($AL$12:$AL$31,$C$12:$C$31,V38)/4/$AI$6,IF($AL$4="歴月",SUMIFS($AL$12:$AL$31,$C$12:$C$31,V38)/$AM$6,"記載する期間を選択してください"))</f>
        <v>記載する期間を選択してください</v>
      </c>
      <c r="W42" s="234"/>
      <c r="X42" s="234"/>
      <c r="Y42" s="234"/>
      <c r="Z42" s="234"/>
      <c r="AA42" s="235"/>
      <c r="AB42" s="233" t="str">
        <f>IF($AL$4="４週",SUMIFS($AL$12:$AL$31,$C$12:$C$31,AB38)/4/$AI$6,IF($AL$4="歴月",SUMIFS($AL$12:$AL$31,$C$12:$C$31,AB38)/$AM$6,"記載する期間を選択してください"))</f>
        <v>記載する期間を選択してください</v>
      </c>
      <c r="AC42" s="234"/>
      <c r="AD42" s="234"/>
      <c r="AE42" s="234"/>
      <c r="AF42" s="234"/>
      <c r="AG42" s="235"/>
      <c r="AH42" s="233" t="str">
        <f>IF($AL$4="４週",SUMIFS($AL$12:$AL$31,$C$12:$C$31,AH38)/4/$AI$6,IF($AL$4="歴月",SUMIFS($AL$12:$AL$31,$C$12:$C$31,AH38)/$AM$6,"記載する期間を選択してください"))</f>
        <v>記載する期間を選択してください</v>
      </c>
      <c r="AI42" s="234"/>
      <c r="AJ42" s="234"/>
      <c r="AK42" s="234"/>
      <c r="AL42" s="235"/>
      <c r="AM42" s="233" t="str">
        <f>IF($AL$4="４週",SUMIFS($AL$12:$AL$31,$C$12:$C$31,AM38)/4/$AI$6,IF($AL$4="歴月",SUMIFS($AL$12:$AL$31,$C$12:$C$31,AM38)/$AM$6,"記載する期間を選択してください"))</f>
        <v>記載する期間を選択してください</v>
      </c>
      <c r="AN42" s="235"/>
      <c r="AO42" s="62"/>
    </row>
    <row r="43" spans="2:41" ht="5.0999999999999996" customHeight="1">
      <c r="B43" s="62"/>
      <c r="C43" s="59"/>
      <c r="D43" s="78">
        <v>2</v>
      </c>
      <c r="E43" s="78"/>
      <c r="F43" s="78">
        <v>3</v>
      </c>
      <c r="G43" s="78"/>
      <c r="H43" s="78"/>
      <c r="I43" s="78"/>
      <c r="J43" s="78">
        <v>4</v>
      </c>
      <c r="K43" s="78"/>
      <c r="L43" s="78"/>
      <c r="M43" s="78"/>
      <c r="N43" s="78"/>
      <c r="O43" s="78"/>
      <c r="P43" s="78">
        <v>5</v>
      </c>
      <c r="Q43" s="78"/>
      <c r="R43" s="78"/>
      <c r="S43" s="78"/>
      <c r="T43" s="78"/>
      <c r="U43" s="78"/>
      <c r="V43" s="78">
        <v>6</v>
      </c>
      <c r="W43" s="78"/>
      <c r="X43" s="78"/>
      <c r="Y43" s="78"/>
      <c r="Z43" s="78"/>
      <c r="AA43" s="78"/>
      <c r="AB43" s="78">
        <v>7</v>
      </c>
      <c r="AC43" s="78"/>
      <c r="AD43" s="78"/>
      <c r="AE43" s="78"/>
      <c r="AF43" s="78"/>
      <c r="AG43" s="78"/>
      <c r="AH43" s="78">
        <v>8</v>
      </c>
      <c r="AI43" s="78"/>
      <c r="AJ43" s="78"/>
      <c r="AK43" s="78"/>
      <c r="AL43" s="78"/>
      <c r="AM43" s="78">
        <v>9</v>
      </c>
      <c r="AN43" s="99"/>
      <c r="AO43" s="62"/>
    </row>
    <row r="44" spans="2:41" ht="15" customHeight="1">
      <c r="B44" s="60" t="s">
        <v>165</v>
      </c>
      <c r="C44" s="91"/>
      <c r="D44" s="92"/>
      <c r="E44" s="92"/>
      <c r="F44" s="92"/>
      <c r="G44" s="93"/>
      <c r="H44" s="92"/>
      <c r="I44" s="78"/>
      <c r="J44" s="78"/>
      <c r="K44" s="78"/>
      <c r="L44" s="78"/>
      <c r="M44" s="78"/>
      <c r="N44" s="78"/>
      <c r="O44" s="78"/>
      <c r="P44" s="78"/>
      <c r="Q44" s="78"/>
      <c r="R44" s="78"/>
      <c r="S44" s="78">
        <v>6</v>
      </c>
      <c r="T44" s="78"/>
      <c r="U44" s="78"/>
      <c r="V44" s="78"/>
      <c r="W44" s="78"/>
      <c r="X44" s="78"/>
      <c r="Y44" s="78">
        <v>7</v>
      </c>
      <c r="Z44" s="78"/>
      <c r="AA44" s="78"/>
      <c r="AB44" s="78"/>
      <c r="AC44" s="78"/>
      <c r="AD44" s="78"/>
      <c r="AE44" s="78">
        <v>8</v>
      </c>
      <c r="AF44" s="78"/>
      <c r="AG44" s="78"/>
      <c r="AH44" s="79"/>
      <c r="AI44" s="79"/>
      <c r="AJ44" s="79"/>
      <c r="AK44" s="79">
        <v>9</v>
      </c>
      <c r="AL44" s="77"/>
      <c r="AM44" s="77"/>
      <c r="AN44" s="62"/>
    </row>
    <row r="45" spans="2:41" s="60" customFormat="1" ht="15" customHeight="1">
      <c r="B45" s="60" t="s">
        <v>166</v>
      </c>
      <c r="C45" s="86"/>
      <c r="D45" s="86"/>
      <c r="E45" s="86"/>
      <c r="F45" s="86"/>
      <c r="G45" s="86"/>
      <c r="H45" s="86"/>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row>
    <row r="46" spans="2:41" s="60" customFormat="1" ht="15" customHeight="1">
      <c r="B46" s="60" t="s">
        <v>202</v>
      </c>
      <c r="C46" s="86"/>
      <c r="D46" s="86"/>
      <c r="E46" s="86"/>
      <c r="F46" s="86"/>
      <c r="G46" s="86"/>
      <c r="H46" s="86"/>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row>
    <row r="47" spans="2:41" s="60" customFormat="1" ht="15" customHeight="1">
      <c r="B47" s="60" t="s">
        <v>167</v>
      </c>
      <c r="C47" s="86"/>
      <c r="D47" s="86"/>
      <c r="E47" s="86"/>
      <c r="F47" s="86"/>
      <c r="G47" s="86"/>
      <c r="H47" s="86"/>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row>
    <row r="48" spans="2:41" s="60" customFormat="1" ht="15" customHeight="1">
      <c r="B48" s="60" t="s">
        <v>168</v>
      </c>
      <c r="C48" s="86"/>
      <c r="D48" s="86"/>
      <c r="E48" s="86"/>
      <c r="F48" s="86"/>
      <c r="G48" s="86"/>
      <c r="H48" s="86"/>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row>
    <row r="49" spans="2:8" ht="15" customHeight="1">
      <c r="B49" s="60" t="s">
        <v>169</v>
      </c>
      <c r="C49" s="94"/>
      <c r="D49" s="60"/>
      <c r="E49" s="60"/>
      <c r="F49" s="60"/>
      <c r="G49" s="60"/>
      <c r="H49" s="60"/>
    </row>
    <row r="50" spans="2:8" ht="15" customHeight="1">
      <c r="B50" s="60" t="s">
        <v>170</v>
      </c>
      <c r="C50" s="94"/>
      <c r="D50" s="60"/>
      <c r="E50" s="60"/>
      <c r="F50" s="60"/>
      <c r="G50" s="60"/>
      <c r="H50" s="60"/>
    </row>
    <row r="51" spans="2:8" ht="15" customHeight="1">
      <c r="B51" s="60"/>
      <c r="C51" s="75" t="s">
        <v>171</v>
      </c>
      <c r="D51" s="236" t="s">
        <v>172</v>
      </c>
      <c r="E51" s="236"/>
      <c r="F51" s="236"/>
      <c r="G51" s="60"/>
      <c r="H51" s="60"/>
    </row>
    <row r="52" spans="2:8" ht="15" customHeight="1">
      <c r="B52" s="60"/>
      <c r="C52" s="97" t="s">
        <v>185</v>
      </c>
      <c r="D52" s="232" t="s">
        <v>173</v>
      </c>
      <c r="E52" s="232"/>
      <c r="F52" s="232"/>
      <c r="G52" s="60"/>
      <c r="H52" s="60"/>
    </row>
    <row r="53" spans="2:8" ht="15" customHeight="1">
      <c r="B53" s="60"/>
      <c r="C53" s="97" t="s">
        <v>186</v>
      </c>
      <c r="D53" s="232" t="s">
        <v>174</v>
      </c>
      <c r="E53" s="232"/>
      <c r="F53" s="232"/>
      <c r="G53" s="60"/>
      <c r="H53" s="60"/>
    </row>
    <row r="54" spans="2:8" ht="15" customHeight="1">
      <c r="B54" s="60"/>
      <c r="C54" s="97" t="s">
        <v>187</v>
      </c>
      <c r="D54" s="232" t="s">
        <v>175</v>
      </c>
      <c r="E54" s="232"/>
      <c r="F54" s="232"/>
      <c r="G54" s="60"/>
      <c r="H54" s="60"/>
    </row>
    <row r="55" spans="2:8" ht="15" customHeight="1">
      <c r="B55" s="60"/>
      <c r="C55" s="97" t="s">
        <v>188</v>
      </c>
      <c r="D55" s="232" t="s">
        <v>176</v>
      </c>
      <c r="E55" s="232"/>
      <c r="F55" s="232"/>
      <c r="G55" s="60"/>
      <c r="H55" s="60"/>
    </row>
    <row r="56" spans="2:8" ht="15" customHeight="1">
      <c r="B56" s="60"/>
      <c r="C56" s="60" t="s">
        <v>177</v>
      </c>
      <c r="D56" s="60"/>
      <c r="E56" s="60"/>
      <c r="F56" s="60"/>
      <c r="G56" s="60"/>
      <c r="H56" s="60"/>
    </row>
    <row r="57" spans="2:8" ht="15" customHeight="1">
      <c r="B57" s="60"/>
      <c r="C57" s="60" t="s">
        <v>189</v>
      </c>
      <c r="D57" s="60"/>
      <c r="E57" s="60"/>
      <c r="F57" s="60"/>
      <c r="G57" s="60"/>
      <c r="H57" s="60"/>
    </row>
    <row r="58" spans="2:8" ht="15" customHeight="1">
      <c r="B58" s="60"/>
      <c r="C58" s="60" t="s">
        <v>178</v>
      </c>
      <c r="D58" s="60"/>
      <c r="E58" s="60"/>
      <c r="F58" s="60"/>
      <c r="G58" s="60"/>
      <c r="H58" s="60"/>
    </row>
    <row r="59" spans="2:8" ht="15" customHeight="1">
      <c r="B59" s="60" t="s">
        <v>179</v>
      </c>
      <c r="C59" s="94"/>
      <c r="D59" s="60"/>
      <c r="E59" s="60"/>
      <c r="F59" s="60"/>
      <c r="G59" s="60"/>
      <c r="H59" s="60"/>
    </row>
    <row r="60" spans="2:8" ht="15" customHeight="1">
      <c r="B60" s="60" t="s">
        <v>180</v>
      </c>
      <c r="C60" s="94"/>
      <c r="D60" s="60"/>
      <c r="E60" s="60"/>
      <c r="F60" s="60"/>
      <c r="G60" s="60"/>
      <c r="H60" s="60"/>
    </row>
    <row r="61" spans="2:8" ht="15" customHeight="1">
      <c r="B61" s="60" t="s">
        <v>190</v>
      </c>
      <c r="C61" s="94"/>
      <c r="D61" s="60"/>
      <c r="E61" s="60"/>
      <c r="F61" s="60"/>
      <c r="G61" s="60"/>
      <c r="H61" s="60"/>
    </row>
    <row r="62" spans="2:8" ht="15" customHeight="1">
      <c r="B62" s="60" t="s">
        <v>181</v>
      </c>
      <c r="C62" s="94"/>
      <c r="D62" s="60"/>
      <c r="E62" s="60"/>
      <c r="F62" s="60"/>
      <c r="G62" s="60"/>
      <c r="H62" s="60"/>
    </row>
    <row r="63" spans="2:8" ht="15" customHeight="1">
      <c r="B63" s="60" t="s">
        <v>242</v>
      </c>
      <c r="C63" s="94"/>
      <c r="D63" s="60"/>
      <c r="E63" s="60"/>
      <c r="F63" s="60"/>
      <c r="G63" s="60"/>
      <c r="H63" s="60"/>
    </row>
    <row r="64" spans="2:8" ht="15" customHeight="1">
      <c r="B64" s="60" t="s">
        <v>243</v>
      </c>
      <c r="C64" s="94"/>
      <c r="D64" s="60"/>
      <c r="E64" s="60"/>
      <c r="F64" s="60"/>
      <c r="G64" s="60"/>
      <c r="H64" s="60"/>
    </row>
    <row r="65" spans="2:8" ht="15" customHeight="1">
      <c r="B65" s="60"/>
      <c r="C65" s="60" t="s">
        <v>244</v>
      </c>
      <c r="D65" s="60"/>
      <c r="E65" s="60"/>
      <c r="F65" s="60"/>
      <c r="G65" s="60"/>
      <c r="H65" s="60"/>
    </row>
    <row r="66" spans="2:8" ht="15" customHeight="1">
      <c r="B66" s="60"/>
      <c r="C66" s="60" t="s">
        <v>245</v>
      </c>
      <c r="D66" s="60"/>
      <c r="E66" s="60"/>
      <c r="F66" s="60"/>
      <c r="G66" s="60"/>
      <c r="H66" s="60"/>
    </row>
    <row r="67" spans="2:8" ht="15" customHeight="1">
      <c r="B67" s="60" t="s">
        <v>246</v>
      </c>
      <c r="C67" s="94"/>
      <c r="D67" s="60"/>
      <c r="E67" s="60"/>
      <c r="F67" s="60"/>
      <c r="G67" s="60"/>
      <c r="H67" s="60"/>
    </row>
    <row r="68" spans="2:8" ht="15" customHeight="1">
      <c r="B68" s="60" t="s">
        <v>182</v>
      </c>
      <c r="C68" s="94"/>
      <c r="D68" s="60"/>
      <c r="E68" s="60"/>
      <c r="F68" s="60"/>
      <c r="G68" s="60"/>
      <c r="H68" s="60"/>
    </row>
    <row r="69" spans="2:8" ht="15" customHeight="1">
      <c r="B69" s="60" t="s">
        <v>247</v>
      </c>
      <c r="C69" s="94"/>
      <c r="D69" s="60"/>
      <c r="E69" s="60"/>
      <c r="F69" s="60"/>
      <c r="G69" s="60"/>
      <c r="H69" s="60"/>
    </row>
    <row r="70" spans="2:8" ht="15" customHeight="1">
      <c r="B70" s="60" t="s">
        <v>248</v>
      </c>
      <c r="C70" s="94"/>
      <c r="D70" s="60"/>
      <c r="E70" s="60"/>
      <c r="F70" s="60"/>
      <c r="G70" s="60"/>
      <c r="H70" s="60"/>
    </row>
    <row r="71" spans="2:8" ht="15" customHeight="1">
      <c r="B71" s="60" t="s">
        <v>183</v>
      </c>
      <c r="C71" s="94"/>
      <c r="D71" s="60"/>
      <c r="E71" s="60"/>
      <c r="F71" s="60"/>
      <c r="G71" s="60"/>
      <c r="H71" s="60"/>
    </row>
    <row r="72" spans="2:8" ht="15" customHeight="1">
      <c r="B72" s="60" t="s">
        <v>184</v>
      </c>
      <c r="C72" s="94"/>
      <c r="D72" s="60"/>
      <c r="E72" s="60"/>
      <c r="F72" s="60"/>
      <c r="G72" s="60"/>
      <c r="H72" s="60"/>
    </row>
    <row r="73" spans="2:8" ht="15" customHeight="1">
      <c r="B73" s="60" t="s">
        <v>249</v>
      </c>
      <c r="C73" s="94"/>
      <c r="D73" s="60"/>
      <c r="E73" s="60"/>
      <c r="F73" s="60"/>
      <c r="G73" s="60"/>
      <c r="H73" s="60"/>
    </row>
    <row r="74" spans="2:8" ht="15" customHeight="1">
      <c r="B74" s="60" t="s">
        <v>250</v>
      </c>
      <c r="C74" s="94"/>
      <c r="D74" s="60"/>
      <c r="E74" s="60"/>
      <c r="F74" s="60"/>
      <c r="G74" s="60"/>
      <c r="H74" s="60"/>
    </row>
  </sheetData>
  <mergeCells count="101">
    <mergeCell ref="N3:Q3"/>
    <mergeCell ref="R3:S3"/>
    <mergeCell ref="T3:U3"/>
    <mergeCell ref="V3:W3"/>
    <mergeCell ref="AL3:AO3"/>
    <mergeCell ref="AI6:AK6"/>
    <mergeCell ref="B8:B11"/>
    <mergeCell ref="D8:D11"/>
    <mergeCell ref="E8:E11"/>
    <mergeCell ref="F8:F11"/>
    <mergeCell ref="G8:AK8"/>
    <mergeCell ref="G9:M9"/>
    <mergeCell ref="N9:T9"/>
    <mergeCell ref="U9:AA9"/>
    <mergeCell ref="AB9:AH9"/>
    <mergeCell ref="AI9:AK9"/>
    <mergeCell ref="C8:C9"/>
    <mergeCell ref="C10:C11"/>
    <mergeCell ref="AL4:AO4"/>
    <mergeCell ref="AL5:AO5"/>
    <mergeCell ref="AL8:AL11"/>
    <mergeCell ref="AN17:AO17"/>
    <mergeCell ref="AM8:AM11"/>
    <mergeCell ref="AN8:AO11"/>
    <mergeCell ref="AN12:AO12"/>
    <mergeCell ref="AN13:AO13"/>
    <mergeCell ref="AN14:AO14"/>
    <mergeCell ref="AN15:AO15"/>
    <mergeCell ref="AN16:AO16"/>
    <mergeCell ref="AL2:AO2"/>
    <mergeCell ref="AN29:AO29"/>
    <mergeCell ref="AN18:AO18"/>
    <mergeCell ref="AN19:AO19"/>
    <mergeCell ref="AN20:AO20"/>
    <mergeCell ref="AN21:AO21"/>
    <mergeCell ref="AN22:AO22"/>
    <mergeCell ref="AN23:AO23"/>
    <mergeCell ref="AN24:AO24"/>
    <mergeCell ref="AN25:AO25"/>
    <mergeCell ref="AN26:AO26"/>
    <mergeCell ref="AN27:AO27"/>
    <mergeCell ref="AN28:AO28"/>
    <mergeCell ref="G39:I39"/>
    <mergeCell ref="J39:L39"/>
    <mergeCell ref="M39:O39"/>
    <mergeCell ref="P39:R39"/>
    <mergeCell ref="AB38:AG38"/>
    <mergeCell ref="AE39:AG39"/>
    <mergeCell ref="P38:U38"/>
    <mergeCell ref="V38:AA38"/>
    <mergeCell ref="S39:U39"/>
    <mergeCell ref="V39:X39"/>
    <mergeCell ref="Y39:AA39"/>
    <mergeCell ref="AB39:AD39"/>
    <mergeCell ref="AN30:AO30"/>
    <mergeCell ref="AN31:AO31"/>
    <mergeCell ref="B32:F32"/>
    <mergeCell ref="AN32:AO33"/>
    <mergeCell ref="B33:F33"/>
    <mergeCell ref="D38:E38"/>
    <mergeCell ref="F38:I38"/>
    <mergeCell ref="J38:O38"/>
    <mergeCell ref="AH38:AL38"/>
    <mergeCell ref="AM38:AN38"/>
    <mergeCell ref="P40:R40"/>
    <mergeCell ref="S40:U40"/>
    <mergeCell ref="V40:X40"/>
    <mergeCell ref="V41:X41"/>
    <mergeCell ref="AH39:AJ39"/>
    <mergeCell ref="G40:I40"/>
    <mergeCell ref="J40:L40"/>
    <mergeCell ref="M40:O40"/>
    <mergeCell ref="AK41:AL41"/>
    <mergeCell ref="Y40:AA40"/>
    <mergeCell ref="AB40:AD40"/>
    <mergeCell ref="AE40:AG40"/>
    <mergeCell ref="AH40:AJ40"/>
    <mergeCell ref="AK40:AL40"/>
    <mergeCell ref="Y41:AA41"/>
    <mergeCell ref="AH41:AJ41"/>
    <mergeCell ref="G41:I41"/>
    <mergeCell ref="J41:L41"/>
    <mergeCell ref="M41:O41"/>
    <mergeCell ref="P41:R41"/>
    <mergeCell ref="S41:U41"/>
    <mergeCell ref="AB41:AD41"/>
    <mergeCell ref="AE41:AG41"/>
    <mergeCell ref="AK39:AL39"/>
    <mergeCell ref="D55:F55"/>
    <mergeCell ref="AH42:AL42"/>
    <mergeCell ref="AM42:AN42"/>
    <mergeCell ref="D51:F51"/>
    <mergeCell ref="D52:F52"/>
    <mergeCell ref="D53:F53"/>
    <mergeCell ref="D54:F54"/>
    <mergeCell ref="D42:E42"/>
    <mergeCell ref="F42:I42"/>
    <mergeCell ref="J42:O42"/>
    <mergeCell ref="P42:U42"/>
    <mergeCell ref="V42:AA42"/>
    <mergeCell ref="AB42:AG42"/>
  </mergeCells>
  <phoneticPr fontId="3"/>
  <dataValidations count="5">
    <dataValidation type="list" allowBlank="1" showInputMessage="1" showErrorMessage="1" sqref="D12:D31" xr:uid="{00000000-0002-0000-1B00-000000000000}">
      <formula1>"A,B,C,D"</formula1>
    </dataValidation>
    <dataValidation type="list" allowBlank="1" showInputMessage="1" showErrorMessage="1" sqref="AL5:AO5" xr:uid="{00000000-0002-0000-1B00-000001000000}">
      <formula1>"予定,実績"</formula1>
    </dataValidation>
    <dataValidation type="list" allowBlank="1" showInputMessage="1" showErrorMessage="1" sqref="AL4:AO4" xr:uid="{00000000-0002-0000-1B00-000002000000}">
      <formula1>"４週,歴月"</formula1>
    </dataValidation>
    <dataValidation type="list" allowBlank="1" showInputMessage="1" sqref="C14:C31" xr:uid="{00000000-0002-0000-1B00-000003000000}">
      <formula1>INDIRECT($AL$2)</formula1>
    </dataValidation>
    <dataValidation allowBlank="1" showInputMessage="1" sqref="C12:C13"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ゴシック,標準"&amp;10（別紙２－５）
（参考様式）</oddHeader>
  </headerFooter>
  <rowBreaks count="1" manualBreakCount="1">
    <brk id="36" min="1"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B1:AR88"/>
  <sheetViews>
    <sheetView showGridLines="0" view="pageBreakPreview" topLeftCell="A46" zoomScaleNormal="100" zoomScaleSheetLayoutView="100" workbookViewId="0">
      <selection activeCell="U42" sqref="U42"/>
    </sheetView>
  </sheetViews>
  <sheetFormatPr defaultColWidth="8.25" defaultRowHeight="21" customHeight="1"/>
  <cols>
    <col min="1" max="1" width="1.375" style="59" customWidth="1"/>
    <col min="2" max="2" width="2.625" style="59" customWidth="1"/>
    <col min="3" max="3" width="14.625" style="61" customWidth="1"/>
    <col min="4" max="4" width="6.625" style="59" customWidth="1"/>
    <col min="5" max="6" width="7.625" style="59" customWidth="1"/>
    <col min="7" max="37" width="2.625" style="59" customWidth="1"/>
    <col min="38" max="38" width="6.625" style="59" customWidth="1"/>
    <col min="39" max="40" width="7.625" style="59" customWidth="1"/>
    <col min="41" max="41" width="5.625" style="59" customWidth="1"/>
    <col min="42" max="16384" width="8.25" style="59"/>
  </cols>
  <sheetData>
    <row r="1" spans="2:41" ht="21" customHeight="1">
      <c r="B1" s="112"/>
    </row>
    <row r="2" spans="2:41" ht="20.100000000000001" customHeight="1">
      <c r="B2" s="95" t="s">
        <v>97</v>
      </c>
      <c r="D2" s="80"/>
      <c r="E2" s="80"/>
      <c r="F2" s="80"/>
      <c r="G2" s="80"/>
      <c r="H2" s="80"/>
      <c r="I2" s="80"/>
      <c r="J2" s="80"/>
      <c r="K2" s="80"/>
      <c r="L2" s="80"/>
      <c r="M2" s="80"/>
      <c r="N2" s="80"/>
      <c r="O2" s="80"/>
      <c r="P2" s="80"/>
      <c r="Q2" s="80"/>
      <c r="R2" s="80"/>
      <c r="S2" s="80"/>
      <c r="T2" s="80"/>
      <c r="U2" s="80"/>
      <c r="V2" s="80"/>
      <c r="W2" s="80"/>
      <c r="X2" s="80"/>
      <c r="Y2" s="68"/>
      <c r="Z2" s="68"/>
      <c r="AA2" s="62"/>
      <c r="AB2" s="62"/>
      <c r="AC2" s="62"/>
      <c r="AD2" s="62"/>
      <c r="AE2" s="87"/>
      <c r="AF2" s="87"/>
      <c r="AG2" s="87"/>
      <c r="AH2" s="87"/>
      <c r="AI2" s="87"/>
      <c r="AJ2" s="81" t="s">
        <v>154</v>
      </c>
      <c r="AK2" s="81"/>
      <c r="AL2" s="260" t="s">
        <v>134</v>
      </c>
      <c r="AM2" s="260"/>
      <c r="AN2" s="260"/>
      <c r="AO2" s="260"/>
    </row>
    <row r="3" spans="2:41" ht="18" customHeight="1">
      <c r="B3" s="62"/>
      <c r="C3" s="63"/>
      <c r="D3" s="63"/>
      <c r="E3" s="63"/>
      <c r="F3" s="63"/>
      <c r="G3" s="63"/>
      <c r="H3" s="63"/>
      <c r="I3" s="63"/>
      <c r="J3" s="63"/>
      <c r="K3" s="63"/>
      <c r="L3" s="63"/>
      <c r="M3" s="63"/>
      <c r="N3" s="261">
        <v>2024</v>
      </c>
      <c r="O3" s="261"/>
      <c r="P3" s="261"/>
      <c r="Q3" s="261"/>
      <c r="R3" s="262" t="s">
        <v>150</v>
      </c>
      <c r="S3" s="262"/>
      <c r="T3" s="261">
        <v>5</v>
      </c>
      <c r="U3" s="261"/>
      <c r="V3" s="262" t="s">
        <v>151</v>
      </c>
      <c r="W3" s="262"/>
      <c r="X3" s="63"/>
      <c r="Y3" s="63"/>
      <c r="Z3" s="63"/>
      <c r="AA3" s="62"/>
      <c r="AB3" s="62"/>
      <c r="AD3" s="81"/>
      <c r="AE3" s="63"/>
      <c r="AF3" s="63"/>
      <c r="AG3" s="63"/>
      <c r="AH3" s="63"/>
      <c r="AI3" s="63"/>
      <c r="AJ3" s="81" t="s">
        <v>155</v>
      </c>
      <c r="AK3" s="81"/>
      <c r="AL3" s="263"/>
      <c r="AM3" s="263"/>
      <c r="AN3" s="263"/>
      <c r="AO3" s="263"/>
    </row>
    <row r="4" spans="2:41" ht="18" customHeight="1">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158</v>
      </c>
      <c r="AK4" s="81"/>
      <c r="AL4" s="256"/>
      <c r="AM4" s="256"/>
      <c r="AN4" s="256"/>
      <c r="AO4" s="256"/>
    </row>
    <row r="5" spans="2:41" ht="18" customHeight="1">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88"/>
      <c r="AH5" s="88"/>
      <c r="AI5" s="88"/>
      <c r="AJ5" s="89" t="s">
        <v>159</v>
      </c>
      <c r="AK5" s="81"/>
      <c r="AL5" s="256"/>
      <c r="AM5" s="256"/>
      <c r="AN5" s="256"/>
      <c r="AO5" s="256"/>
    </row>
    <row r="6" spans="2:41" ht="18" customHeight="1">
      <c r="B6" s="85"/>
      <c r="C6" s="85"/>
      <c r="D6" s="85"/>
      <c r="E6" s="85"/>
      <c r="F6" s="85"/>
      <c r="G6" s="85"/>
      <c r="H6" s="85"/>
      <c r="I6" s="85"/>
      <c r="J6" s="85"/>
      <c r="K6" s="85"/>
      <c r="L6" s="85"/>
      <c r="M6" s="85"/>
      <c r="N6" s="85"/>
      <c r="O6" s="85"/>
      <c r="P6" s="85"/>
      <c r="Q6" s="85"/>
      <c r="R6" s="85"/>
      <c r="S6" s="85"/>
      <c r="T6" s="85"/>
      <c r="V6" s="85"/>
      <c r="W6" s="85"/>
      <c r="X6" s="85"/>
      <c r="Z6" s="88"/>
      <c r="AA6" s="88"/>
      <c r="AB6" s="88"/>
      <c r="AC6" s="62"/>
      <c r="AD6" s="88"/>
      <c r="AE6" s="88"/>
      <c r="AF6" s="88"/>
      <c r="AG6" s="88"/>
      <c r="AH6" s="89" t="s">
        <v>160</v>
      </c>
      <c r="AI6" s="257"/>
      <c r="AJ6" s="257"/>
      <c r="AK6" s="257"/>
      <c r="AL6" s="88" t="s">
        <v>156</v>
      </c>
      <c r="AM6" s="98"/>
      <c r="AN6" s="88" t="s">
        <v>157</v>
      </c>
      <c r="AO6" s="62"/>
    </row>
    <row r="7" spans="2:41" ht="9.9499999999999993" customHeight="1">
      <c r="B7" s="62"/>
      <c r="C7" s="67"/>
      <c r="D7" s="67"/>
      <c r="E7" s="67"/>
      <c r="F7" s="67"/>
      <c r="G7" s="67"/>
      <c r="H7" s="67"/>
      <c r="I7" s="67"/>
      <c r="J7" s="67"/>
      <c r="K7" s="67"/>
      <c r="L7" s="67"/>
      <c r="M7" s="67"/>
      <c r="N7" s="67"/>
      <c r="O7" s="67"/>
      <c r="P7" s="67"/>
      <c r="Q7" s="67"/>
      <c r="R7" s="67"/>
      <c r="S7" s="67"/>
      <c r="T7" s="67"/>
      <c r="U7" s="67"/>
      <c r="V7" s="67"/>
      <c r="W7" s="67"/>
      <c r="X7" s="67"/>
      <c r="Y7" s="63"/>
      <c r="Z7" s="63"/>
      <c r="AA7" s="63"/>
      <c r="AB7" s="63"/>
      <c r="AC7" s="63"/>
      <c r="AD7" s="63"/>
      <c r="AE7" s="63"/>
      <c r="AF7" s="63"/>
      <c r="AG7" s="63"/>
      <c r="AH7" s="63"/>
      <c r="AI7" s="63"/>
      <c r="AJ7" s="63"/>
      <c r="AK7" s="63"/>
      <c r="AL7" s="63"/>
      <c r="AM7" s="63"/>
      <c r="AN7" s="62"/>
      <c r="AO7" s="62"/>
    </row>
    <row r="8" spans="2:41" ht="15" customHeight="1">
      <c r="B8" s="245" t="s">
        <v>153</v>
      </c>
      <c r="C8" s="252" t="s">
        <v>161</v>
      </c>
      <c r="D8" s="247" t="s">
        <v>162</v>
      </c>
      <c r="E8" s="236" t="s">
        <v>163</v>
      </c>
      <c r="F8" s="243" t="s">
        <v>164</v>
      </c>
      <c r="G8" s="258" t="s">
        <v>191</v>
      </c>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9" t="s">
        <v>192</v>
      </c>
      <c r="AM8" s="250" t="s">
        <v>193</v>
      </c>
      <c r="AN8" s="251" t="s">
        <v>194</v>
      </c>
      <c r="AO8" s="251"/>
    </row>
    <row r="9" spans="2:41" ht="15" customHeight="1">
      <c r="B9" s="245"/>
      <c r="C9" s="253"/>
      <c r="D9" s="248"/>
      <c r="E9" s="236"/>
      <c r="F9" s="243"/>
      <c r="G9" s="236" t="s">
        <v>104</v>
      </c>
      <c r="H9" s="236"/>
      <c r="I9" s="236"/>
      <c r="J9" s="236"/>
      <c r="K9" s="236"/>
      <c r="L9" s="236"/>
      <c r="M9" s="236"/>
      <c r="N9" s="236" t="s">
        <v>105</v>
      </c>
      <c r="O9" s="236"/>
      <c r="P9" s="236"/>
      <c r="Q9" s="236"/>
      <c r="R9" s="236"/>
      <c r="S9" s="236"/>
      <c r="T9" s="236"/>
      <c r="U9" s="236" t="s">
        <v>106</v>
      </c>
      <c r="V9" s="236"/>
      <c r="W9" s="236"/>
      <c r="X9" s="236"/>
      <c r="Y9" s="236"/>
      <c r="Z9" s="236"/>
      <c r="AA9" s="236"/>
      <c r="AB9" s="236" t="s">
        <v>107</v>
      </c>
      <c r="AC9" s="236"/>
      <c r="AD9" s="236"/>
      <c r="AE9" s="236"/>
      <c r="AF9" s="236"/>
      <c r="AG9" s="236"/>
      <c r="AH9" s="236"/>
      <c r="AI9" s="236" t="s">
        <v>110</v>
      </c>
      <c r="AJ9" s="236"/>
      <c r="AK9" s="236"/>
      <c r="AL9" s="259"/>
      <c r="AM9" s="250"/>
      <c r="AN9" s="251"/>
      <c r="AO9" s="251"/>
    </row>
    <row r="10" spans="2:41" ht="15" customHeight="1">
      <c r="B10" s="245"/>
      <c r="C10" s="254" t="s">
        <v>241</v>
      </c>
      <c r="D10" s="248"/>
      <c r="E10" s="236"/>
      <c r="F10" s="243"/>
      <c r="G10" s="64">
        <f>DATE($N$3,$T$3,1)</f>
        <v>45413</v>
      </c>
      <c r="H10" s="64">
        <f>DATE($N$3,$T$3,2)</f>
        <v>45414</v>
      </c>
      <c r="I10" s="64">
        <f>DATE($N$3,$T$3,3)</f>
        <v>45415</v>
      </c>
      <c r="J10" s="64">
        <f>DATE($N$3,$T$3,4)</f>
        <v>45416</v>
      </c>
      <c r="K10" s="64">
        <f>DATE($N$3,$T$3,5)</f>
        <v>45417</v>
      </c>
      <c r="L10" s="64">
        <f>DATE($N$3,$T$3,6)</f>
        <v>45418</v>
      </c>
      <c r="M10" s="64">
        <f>DATE($N$3,$T$3,7)</f>
        <v>45419</v>
      </c>
      <c r="N10" s="64">
        <f>DATE($N$3,$T$3,8)</f>
        <v>45420</v>
      </c>
      <c r="O10" s="64">
        <f>DATE($N$3,$T$3,9)</f>
        <v>45421</v>
      </c>
      <c r="P10" s="64">
        <f>DATE($N$3,$T$3,10)</f>
        <v>45422</v>
      </c>
      <c r="Q10" s="64">
        <f>DATE($N$3,$T$3,11)</f>
        <v>45423</v>
      </c>
      <c r="R10" s="64">
        <f>DATE($N$3,$T$3,12)</f>
        <v>45424</v>
      </c>
      <c r="S10" s="64">
        <f>DATE($N$3,$T$3,13)</f>
        <v>45425</v>
      </c>
      <c r="T10" s="64">
        <f>DATE($N$3,$T$3,14)</f>
        <v>45426</v>
      </c>
      <c r="U10" s="64">
        <f>DATE($N$3,$T$3,15)</f>
        <v>45427</v>
      </c>
      <c r="V10" s="64">
        <f>DATE($N$3,$T$3,16)</f>
        <v>45428</v>
      </c>
      <c r="W10" s="64">
        <f>DATE($N$3,$T$3,17)</f>
        <v>45429</v>
      </c>
      <c r="X10" s="64">
        <f>DATE($N$3,$T$3,18)</f>
        <v>45430</v>
      </c>
      <c r="Y10" s="64">
        <f>DATE($N$3,$T$3,19)</f>
        <v>45431</v>
      </c>
      <c r="Z10" s="64">
        <f>DATE($N$3,$T$3,20)</f>
        <v>45432</v>
      </c>
      <c r="AA10" s="64">
        <f>DATE($N$3,$T$3,21)</f>
        <v>45433</v>
      </c>
      <c r="AB10" s="64">
        <f>DATE($N$3,$T$3,22)</f>
        <v>45434</v>
      </c>
      <c r="AC10" s="64">
        <f>DATE($N$3,$T$3,23)</f>
        <v>45435</v>
      </c>
      <c r="AD10" s="64">
        <f>DATE($N$3,$T$3,24)</f>
        <v>45436</v>
      </c>
      <c r="AE10" s="64">
        <f>DATE($N$3,$T$3,25)</f>
        <v>45437</v>
      </c>
      <c r="AF10" s="64">
        <f>DATE($N$3,$T$3,26)</f>
        <v>45438</v>
      </c>
      <c r="AG10" s="64">
        <f>DATE($N$3,$T$3,27)</f>
        <v>45439</v>
      </c>
      <c r="AH10" s="64">
        <f>DATE($N$3,$T$3,28)</f>
        <v>45440</v>
      </c>
      <c r="AI10" s="64">
        <f>IF(DAY(EOMONTH(G10,0))&lt;29,"",DATE($N$3,$T$3,29))</f>
        <v>45441</v>
      </c>
      <c r="AJ10" s="64">
        <f>IF(DAY(EOMONTH(G10,0))&lt;30,"",DATE($N$3,$T$3,30))</f>
        <v>45442</v>
      </c>
      <c r="AK10" s="64">
        <f>IF(DAY(EOMONTH(G10,0))&lt;31,"",DATE($N$3,$T$3,31))</f>
        <v>45443</v>
      </c>
      <c r="AL10" s="259"/>
      <c r="AM10" s="250"/>
      <c r="AN10" s="251"/>
      <c r="AO10" s="251"/>
    </row>
    <row r="11" spans="2:41" ht="15" customHeight="1">
      <c r="B11" s="245"/>
      <c r="C11" s="255"/>
      <c r="D11" s="249"/>
      <c r="E11" s="236"/>
      <c r="F11" s="243"/>
      <c r="G11" s="65">
        <f>DATE($N$3,$T$3,1)</f>
        <v>45413</v>
      </c>
      <c r="H11" s="65">
        <f>DATE($N$3,$T$3,2)</f>
        <v>45414</v>
      </c>
      <c r="I11" s="65">
        <f>DATE($N$3,$T$3,3)</f>
        <v>45415</v>
      </c>
      <c r="J11" s="65">
        <f>DATE($N$3,$T$3,4)</f>
        <v>45416</v>
      </c>
      <c r="K11" s="65">
        <f>DATE($N$3,$T$3,5)</f>
        <v>45417</v>
      </c>
      <c r="L11" s="65">
        <f>DATE($N$3,$T$3,6)</f>
        <v>45418</v>
      </c>
      <c r="M11" s="65">
        <f>DATE($N$3,$T$3,7)</f>
        <v>45419</v>
      </c>
      <c r="N11" s="65">
        <f>DATE($N$3,$T$3,8)</f>
        <v>45420</v>
      </c>
      <c r="O11" s="65">
        <f>DATE($N$3,$T$3,9)</f>
        <v>45421</v>
      </c>
      <c r="P11" s="65">
        <f>DATE($N$3,$T$3,10)</f>
        <v>45422</v>
      </c>
      <c r="Q11" s="65">
        <f>DATE($N$3,$T$3,11)</f>
        <v>45423</v>
      </c>
      <c r="R11" s="65">
        <f>DATE($N$3,$T$3,12)</f>
        <v>45424</v>
      </c>
      <c r="S11" s="65">
        <f>DATE($N$3,$T$3,13)</f>
        <v>45425</v>
      </c>
      <c r="T11" s="65">
        <f>DATE($N$3,$T$3,14)</f>
        <v>45426</v>
      </c>
      <c r="U11" s="65">
        <f>DATE($N$3,$T$3,15)</f>
        <v>45427</v>
      </c>
      <c r="V11" s="65">
        <f>DATE($N$3,$T$3,16)</f>
        <v>45428</v>
      </c>
      <c r="W11" s="65">
        <f>DATE($N$3,$T$3,17)</f>
        <v>45429</v>
      </c>
      <c r="X11" s="65">
        <f>DATE($N$3,$T$3,18)</f>
        <v>45430</v>
      </c>
      <c r="Y11" s="65">
        <f>DATE($N$3,$T$3,19)</f>
        <v>45431</v>
      </c>
      <c r="Z11" s="65">
        <f>DATE($N$3,$T$3,20)</f>
        <v>45432</v>
      </c>
      <c r="AA11" s="65">
        <f>DATE($N$3,$T$3,21)</f>
        <v>45433</v>
      </c>
      <c r="AB11" s="65">
        <f>DATE($N$3,$T$3,22)</f>
        <v>45434</v>
      </c>
      <c r="AC11" s="65">
        <f>DATE($N$3,$T$3,23)</f>
        <v>45435</v>
      </c>
      <c r="AD11" s="65">
        <f>DATE($N$3,$T$3,24)</f>
        <v>45436</v>
      </c>
      <c r="AE11" s="65">
        <f>DATE($N$3,$T$3,25)</f>
        <v>45437</v>
      </c>
      <c r="AF11" s="65">
        <f>DATE($N$3,$T$3,26)</f>
        <v>45438</v>
      </c>
      <c r="AG11" s="65">
        <f>DATE($N$3,$T$3,27)</f>
        <v>45439</v>
      </c>
      <c r="AH11" s="65">
        <f>DATE($N$3,$T$3,28)</f>
        <v>45440</v>
      </c>
      <c r="AI11" s="65">
        <f>IF(DAY(EOMONTH(G11,0))&lt;29,"",DATE($N$3,$T$3,29))</f>
        <v>45441</v>
      </c>
      <c r="AJ11" s="65">
        <f>IF(DAY(EOMONTH(G11,0))&lt;30,"",DATE($N$3,$T$3,30))</f>
        <v>45442</v>
      </c>
      <c r="AK11" s="65">
        <f>IF(DAY(EOMONTH(G11,0))&lt;31,"",DATE($N$3,$T$3,31))</f>
        <v>45443</v>
      </c>
      <c r="AL11" s="259"/>
      <c r="AM11" s="250"/>
      <c r="AN11" s="251"/>
      <c r="AO11" s="251"/>
    </row>
    <row r="12" spans="2:41" ht="18" customHeight="1">
      <c r="B12" s="74">
        <v>1</v>
      </c>
      <c r="C12" s="102" t="s">
        <v>112</v>
      </c>
      <c r="D12" s="83" t="s">
        <v>185</v>
      </c>
      <c r="E12" s="103"/>
      <c r="F12" s="104" t="s">
        <v>185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+SUM(G12:AK12)</f>
        <v>0</v>
      </c>
      <c r="AM12" s="71">
        <f>IF($AL$4="４週",AL12/4,AL12/(DAY(EOMONTH($G$10,0))/7))</f>
        <v>0</v>
      </c>
      <c r="AN12" s="240"/>
      <c r="AO12" s="240"/>
    </row>
    <row r="13" spans="2:41" ht="18" customHeight="1">
      <c r="B13" s="74">
        <v>2</v>
      </c>
      <c r="C13" s="102" t="s">
        <v>251</v>
      </c>
      <c r="D13" s="83" t="s">
        <v>186</v>
      </c>
      <c r="E13" s="103"/>
      <c r="F13" s="104" t="s">
        <v>186</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ref="AL13:AL32" si="0">+SUM(G13:AK13)</f>
        <v>0</v>
      </c>
      <c r="AM13" s="71">
        <f t="shared" ref="AM13:AM31" si="1">IF($AL$4="４週",AL13/4,AL13/(DAY(EOMONTH($G$10,0))/7))</f>
        <v>0</v>
      </c>
      <c r="AN13" s="240"/>
      <c r="AO13" s="240"/>
    </row>
    <row r="14" spans="2:41" ht="18" customHeight="1">
      <c r="B14" s="74">
        <v>3</v>
      </c>
      <c r="C14" s="102" t="s">
        <v>136</v>
      </c>
      <c r="D14" s="83" t="s">
        <v>187</v>
      </c>
      <c r="E14" s="103"/>
      <c r="F14" s="104" t="s">
        <v>187</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 t="shared" si="1"/>
        <v>0</v>
      </c>
      <c r="AN14" s="240"/>
      <c r="AO14" s="240"/>
    </row>
    <row r="15" spans="2:41" ht="18" customHeight="1">
      <c r="B15" s="74">
        <v>4</v>
      </c>
      <c r="C15" s="102" t="s">
        <v>116</v>
      </c>
      <c r="D15" s="83" t="s">
        <v>188</v>
      </c>
      <c r="E15" s="103"/>
      <c r="F15" s="104" t="s">
        <v>188</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 t="shared" si="1"/>
        <v>0</v>
      </c>
      <c r="AN15" s="240"/>
      <c r="AO15" s="240"/>
    </row>
    <row r="16" spans="2:41" ht="18" customHeight="1">
      <c r="B16" s="74">
        <v>5</v>
      </c>
      <c r="C16" s="102" t="s">
        <v>219</v>
      </c>
      <c r="D16" s="83" t="s">
        <v>187</v>
      </c>
      <c r="E16" s="103"/>
      <c r="F16" s="104" t="s">
        <v>238</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si="1"/>
        <v>0</v>
      </c>
      <c r="AN16" s="240"/>
      <c r="AO16" s="240"/>
    </row>
    <row r="17" spans="2:41" ht="18" customHeight="1">
      <c r="B17" s="74">
        <v>6</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40"/>
      <c r="AO17" s="240"/>
    </row>
    <row r="18" spans="2:41" ht="18" customHeight="1">
      <c r="B18" s="74">
        <v>7</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40"/>
      <c r="AO18" s="240"/>
    </row>
    <row r="19" spans="2:41" ht="18" customHeight="1">
      <c r="B19" s="74">
        <v>8</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40"/>
      <c r="AO19" s="240"/>
    </row>
    <row r="20" spans="2:41" ht="18" customHeight="1">
      <c r="B20" s="74">
        <v>9</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0"/>
        <v>0</v>
      </c>
      <c r="AM20" s="71">
        <f t="shared" si="1"/>
        <v>0</v>
      </c>
      <c r="AN20" s="240"/>
      <c r="AO20" s="240"/>
    </row>
    <row r="21" spans="2:41" ht="18" customHeight="1">
      <c r="B21" s="74">
        <v>10</v>
      </c>
      <c r="C21" s="102"/>
      <c r="D21" s="83"/>
      <c r="E21" s="103"/>
      <c r="F21" s="104"/>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f t="shared" si="0"/>
        <v>0</v>
      </c>
      <c r="AM21" s="71">
        <f t="shared" si="1"/>
        <v>0</v>
      </c>
      <c r="AN21" s="240"/>
      <c r="AO21" s="240"/>
    </row>
    <row r="22" spans="2:41" ht="18" customHeight="1">
      <c r="B22" s="74">
        <v>11</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0"/>
        <v>0</v>
      </c>
      <c r="AM22" s="71">
        <f t="shared" si="1"/>
        <v>0</v>
      </c>
      <c r="AN22" s="240"/>
      <c r="AO22" s="240"/>
    </row>
    <row r="23" spans="2:41" ht="18" customHeight="1">
      <c r="B23" s="74">
        <v>12</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0"/>
        <v>0</v>
      </c>
      <c r="AM23" s="71">
        <f t="shared" si="1"/>
        <v>0</v>
      </c>
      <c r="AN23" s="240"/>
      <c r="AO23" s="240"/>
    </row>
    <row r="24" spans="2:41" ht="18" customHeight="1">
      <c r="B24" s="74">
        <v>13</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0"/>
        <v>0</v>
      </c>
      <c r="AM24" s="71">
        <f t="shared" si="1"/>
        <v>0</v>
      </c>
      <c r="AN24" s="240"/>
      <c r="AO24" s="240"/>
    </row>
    <row r="25" spans="2:41" ht="18" customHeight="1">
      <c r="B25" s="74">
        <v>14</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0"/>
        <v>0</v>
      </c>
      <c r="AM25" s="71">
        <f t="shared" si="1"/>
        <v>0</v>
      </c>
      <c r="AN25" s="240"/>
      <c r="AO25" s="240"/>
    </row>
    <row r="26" spans="2:41" ht="18" customHeight="1">
      <c r="B26" s="74">
        <v>15</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0"/>
        <v>0</v>
      </c>
      <c r="AM26" s="71">
        <f t="shared" si="1"/>
        <v>0</v>
      </c>
      <c r="AN26" s="240"/>
      <c r="AO26" s="240"/>
    </row>
    <row r="27" spans="2:41" ht="18" customHeight="1">
      <c r="B27" s="74">
        <v>16</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0"/>
        <v>0</v>
      </c>
      <c r="AM27" s="71">
        <f t="shared" si="1"/>
        <v>0</v>
      </c>
      <c r="AN27" s="240"/>
      <c r="AO27" s="240"/>
    </row>
    <row r="28" spans="2:41" ht="18" customHeight="1">
      <c r="B28" s="74">
        <v>17</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0"/>
        <v>0</v>
      </c>
      <c r="AM28" s="71">
        <f t="shared" si="1"/>
        <v>0</v>
      </c>
      <c r="AN28" s="240"/>
      <c r="AO28" s="240"/>
    </row>
    <row r="29" spans="2:41" ht="18" customHeight="1">
      <c r="B29" s="74">
        <v>18</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0"/>
        <v>0</v>
      </c>
      <c r="AM29" s="71">
        <f t="shared" si="1"/>
        <v>0</v>
      </c>
      <c r="AN29" s="240"/>
      <c r="AO29" s="240"/>
    </row>
    <row r="30" spans="2:41" ht="18" customHeight="1">
      <c r="B30" s="74">
        <v>19</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40"/>
      <c r="AO30" s="240"/>
    </row>
    <row r="31" spans="2:41" ht="18" customHeight="1">
      <c r="B31" s="74">
        <v>20</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0"/>
        <v>0</v>
      </c>
      <c r="AM31" s="71">
        <f t="shared" si="1"/>
        <v>0</v>
      </c>
      <c r="AN31" s="240"/>
      <c r="AO31" s="240"/>
    </row>
    <row r="32" spans="2:41" ht="18" customHeight="1">
      <c r="B32" s="243" t="s">
        <v>94</v>
      </c>
      <c r="C32" s="244"/>
      <c r="D32" s="244"/>
      <c r="E32" s="244"/>
      <c r="F32" s="244"/>
      <c r="G32" s="72">
        <f>+SUM(G12:G31)</f>
        <v>0</v>
      </c>
      <c r="H32" s="72">
        <f t="shared" ref="H32:AK32" si="2">+SUM(H12:H31)</f>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2">
        <f t="shared" si="2"/>
        <v>0</v>
      </c>
      <c r="AL32" s="70">
        <f t="shared" si="0"/>
        <v>0</v>
      </c>
      <c r="AM32" s="71">
        <f>IF($AL$4="４週",AL32/4,AL32/(DAY(EOMONTH($G$10,0))/7))</f>
        <v>0</v>
      </c>
      <c r="AN32" s="245"/>
      <c r="AO32" s="245"/>
    </row>
    <row r="33" spans="2:44" ht="18" customHeight="1">
      <c r="B33" s="244" t="s">
        <v>96</v>
      </c>
      <c r="C33" s="244"/>
      <c r="D33" s="244"/>
      <c r="E33" s="244"/>
      <c r="F33" s="24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72"/>
      <c r="AM33" s="73"/>
      <c r="AN33" s="245"/>
      <c r="AO33" s="245"/>
    </row>
    <row r="34" spans="2:44" ht="15" customHeight="1">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4" ht="15" customHeight="1">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4" ht="15" customHeight="1">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4" ht="21" customHeight="1">
      <c r="B37" s="68" t="s">
        <v>214</v>
      </c>
      <c r="C37" s="67"/>
      <c r="D37" s="67"/>
      <c r="E37" s="67"/>
      <c r="F37" s="67"/>
      <c r="G37" s="67"/>
      <c r="H37" s="60"/>
      <c r="I37" s="60"/>
      <c r="J37" s="60"/>
      <c r="K37" s="60"/>
      <c r="L37" s="60"/>
      <c r="M37" s="60"/>
      <c r="N37" s="60"/>
      <c r="O37" s="60"/>
      <c r="P37" s="60"/>
      <c r="AN37" s="67"/>
      <c r="AO37" s="62"/>
    </row>
    <row r="38" spans="2:44" ht="24.95" customHeight="1">
      <c r="B38"/>
      <c r="C38" s="243" t="s">
        <v>216</v>
      </c>
      <c r="D38" s="244"/>
      <c r="E38" s="244"/>
      <c r="F38" s="244"/>
      <c r="G38" s="244"/>
      <c r="H38" s="244"/>
      <c r="I38" s="244"/>
      <c r="J38" s="244"/>
      <c r="K38" s="244"/>
      <c r="L38" s="246"/>
      <c r="M38" s="267" t="s">
        <v>217</v>
      </c>
      <c r="N38" s="267"/>
      <c r="O38" s="267"/>
      <c r="P38" s="267"/>
      <c r="Q38"/>
      <c r="R38"/>
      <c r="S38"/>
      <c r="T38"/>
      <c r="U38"/>
      <c r="V38"/>
      <c r="W38"/>
      <c r="X38"/>
      <c r="Y38"/>
      <c r="Z38"/>
      <c r="AA38"/>
      <c r="AB38"/>
      <c r="AC38"/>
      <c r="AD38"/>
      <c r="AE38"/>
      <c r="AF38"/>
      <c r="AG38"/>
      <c r="AH38"/>
      <c r="AI38"/>
      <c r="AJ38"/>
      <c r="AK38"/>
      <c r="AL38"/>
      <c r="AM38"/>
      <c r="AN38"/>
      <c r="AO38"/>
      <c r="AP38"/>
      <c r="AQ38"/>
      <c r="AR38"/>
    </row>
    <row r="39" spans="2:44" ht="18" customHeight="1">
      <c r="B39"/>
      <c r="C39" s="264" t="s">
        <v>220</v>
      </c>
      <c r="D39" s="265"/>
      <c r="E39" s="265"/>
      <c r="F39" s="265"/>
      <c r="G39" s="265"/>
      <c r="H39" s="265"/>
      <c r="I39" s="265"/>
      <c r="J39" s="265"/>
      <c r="K39" s="265"/>
      <c r="L39" s="266"/>
      <c r="M39" s="268">
        <v>30</v>
      </c>
      <c r="N39" s="268"/>
      <c r="O39" s="268"/>
      <c r="P39" s="268"/>
      <c r="Q39"/>
      <c r="R39"/>
      <c r="S39"/>
      <c r="T39"/>
      <c r="U39"/>
      <c r="V39"/>
      <c r="W39"/>
      <c r="X39"/>
      <c r="Y39"/>
      <c r="Z39"/>
      <c r="AA39"/>
      <c r="AB39"/>
      <c r="AC39"/>
      <c r="AD39"/>
      <c r="AE39"/>
      <c r="AF39"/>
      <c r="AG39"/>
      <c r="AH39"/>
      <c r="AI39"/>
      <c r="AJ39"/>
      <c r="AK39"/>
      <c r="AL39"/>
      <c r="AM39"/>
      <c r="AN39"/>
      <c r="AO39"/>
      <c r="AP39"/>
      <c r="AQ39"/>
      <c r="AR39"/>
    </row>
    <row r="40" spans="2:44" ht="5.0999999999999996" customHeight="1">
      <c r="B40" s="86"/>
      <c r="C40" s="86"/>
      <c r="D40" s="86"/>
      <c r="E40"/>
      <c r="F40"/>
      <c r="G40"/>
      <c r="H40"/>
      <c r="I4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105"/>
      <c r="AL40" s="60"/>
      <c r="AM40" s="67"/>
      <c r="AN40" s="67"/>
      <c r="AO40" s="62"/>
    </row>
    <row r="41" spans="2:44" ht="18" customHeight="1">
      <c r="B41" s="68" t="s">
        <v>200</v>
      </c>
      <c r="C41" s="60"/>
      <c r="E41" s="60"/>
      <c r="F41" s="60"/>
      <c r="G41" s="60"/>
      <c r="H41" s="60"/>
      <c r="I41" s="60"/>
      <c r="J41" s="60"/>
      <c r="K41" s="60"/>
      <c r="L41" s="60"/>
      <c r="M41" s="60"/>
      <c r="N41" s="60"/>
      <c r="O41" s="60"/>
      <c r="P41" s="60"/>
      <c r="Q41" s="60"/>
      <c r="R41" s="60"/>
      <c r="S41" s="60"/>
      <c r="T41" s="60"/>
      <c r="U41" s="60"/>
      <c r="V41" s="60"/>
      <c r="W41" s="60"/>
      <c r="X41" s="67"/>
      <c r="Y41" s="60"/>
      <c r="Z41" s="60"/>
      <c r="AA41" s="60"/>
      <c r="AB41" s="60"/>
      <c r="AC41" s="60"/>
      <c r="AD41" s="60"/>
      <c r="AE41" s="60"/>
      <c r="AF41" s="60"/>
      <c r="AG41" s="60"/>
      <c r="AH41" s="60"/>
      <c r="AI41" s="60"/>
      <c r="AJ41" s="60"/>
      <c r="AK41" s="105"/>
      <c r="AL41" s="60"/>
      <c r="AM41" s="67"/>
      <c r="AN41" s="67"/>
      <c r="AO41" s="62"/>
    </row>
    <row r="42" spans="2:44" ht="54.95" customHeight="1">
      <c r="B42" s="236" t="s">
        <v>196</v>
      </c>
      <c r="C42" s="236"/>
      <c r="D42" s="236" t="s">
        <v>117</v>
      </c>
      <c r="E42" s="236"/>
      <c r="F42" s="250" t="s">
        <v>218</v>
      </c>
      <c r="G42" s="250"/>
      <c r="H42" s="250"/>
      <c r="I42" s="250"/>
      <c r="J42"/>
      <c r="K42"/>
      <c r="L42"/>
      <c r="M42"/>
      <c r="N42"/>
      <c r="O42"/>
      <c r="P42"/>
      <c r="Q42"/>
      <c r="R42"/>
      <c r="S42"/>
      <c r="T42"/>
      <c r="U42"/>
      <c r="V42"/>
      <c r="W42"/>
      <c r="X42"/>
      <c r="Y42"/>
      <c r="Z42"/>
      <c r="AA42"/>
      <c r="AB42"/>
      <c r="AC42"/>
      <c r="AD42"/>
      <c r="AE42"/>
      <c r="AF42"/>
      <c r="AG42"/>
      <c r="AH42"/>
      <c r="AI42"/>
      <c r="AJ42"/>
      <c r="AK42"/>
      <c r="AL42"/>
      <c r="AM42"/>
      <c r="AN42" s="67"/>
      <c r="AO42" s="62"/>
    </row>
    <row r="43" spans="2:44" ht="18" customHeight="1">
      <c r="B43" s="250" t="s">
        <v>201</v>
      </c>
      <c r="C43" s="250"/>
      <c r="D43" s="269">
        <f>ROUNDDOWN(IF(C39="主として知的障害のある児童を入所させる福祉型障害児入所施設",M39/20,IF(C39="主として肢体不自由のある児童を入所させる福祉型障害児入所施設",1,"0")),1)</f>
        <v>0</v>
      </c>
      <c r="E43" s="269"/>
      <c r="F43" s="269">
        <f>ROUNDDOWN(IF(C39="主として知的障害のある児童を入所させる福祉型障害児入所施設",IF(M39&lt;=30,M39/4+1,M39/4),IF(C39="主として肢体不自由のある児童を入所させる福祉型障害児入所施設",M39/3.5,IF(C39="主として盲ろうあ児を入所させる福祉型障害児入所施設",IF(M39&lt;=35,M39/4+1,M39/4),0))),1)</f>
        <v>8.5</v>
      </c>
      <c r="G43" s="269"/>
      <c r="H43" s="269"/>
      <c r="I43" s="269"/>
      <c r="J43"/>
      <c r="K43"/>
      <c r="L43"/>
      <c r="M43"/>
      <c r="N43"/>
      <c r="O43"/>
      <c r="P43"/>
      <c r="Q43"/>
      <c r="R43"/>
      <c r="S43"/>
      <c r="T43"/>
      <c r="U43"/>
      <c r="V43"/>
      <c r="W43"/>
      <c r="X43"/>
      <c r="Y43"/>
      <c r="Z43"/>
      <c r="AA43"/>
      <c r="AB43"/>
      <c r="AC43"/>
      <c r="AD43"/>
      <c r="AE43"/>
      <c r="AF43"/>
      <c r="AG43"/>
      <c r="AH43"/>
      <c r="AI43"/>
      <c r="AJ43"/>
      <c r="AK43"/>
      <c r="AL43"/>
      <c r="AM43"/>
      <c r="AN43" s="67"/>
      <c r="AO43" s="62"/>
    </row>
    <row r="44" spans="2:44" ht="5.0999999999999996" customHeight="1">
      <c r="B44" s="86"/>
      <c r="C44" s="86"/>
      <c r="D44" s="86"/>
      <c r="E44" s="86"/>
      <c r="F44" s="86"/>
      <c r="G44" s="86"/>
      <c r="H44" s="86"/>
      <c r="I44" s="86"/>
      <c r="J44" s="86"/>
      <c r="K44" s="60"/>
      <c r="L44" s="60"/>
      <c r="M44" s="60"/>
      <c r="N44" s="105"/>
      <c r="O44" s="60"/>
      <c r="P44" s="60"/>
      <c r="Q44" s="60"/>
      <c r="R44"/>
      <c r="X44" s="67"/>
      <c r="Y44" s="60"/>
      <c r="Z44" s="60"/>
      <c r="AA44" s="60"/>
      <c r="AB44" s="60"/>
      <c r="AC44" s="60"/>
      <c r="AD44" s="60"/>
      <c r="AE44" s="60"/>
      <c r="AF44" s="60"/>
      <c r="AG44" s="60"/>
      <c r="AH44" s="60"/>
      <c r="AI44" s="60"/>
      <c r="AJ44" s="60"/>
      <c r="AK44" s="105"/>
      <c r="AL44" s="60"/>
      <c r="AM44" s="67"/>
      <c r="AN44" s="67"/>
      <c r="AO44" s="62"/>
    </row>
    <row r="45" spans="2:44" ht="21" customHeight="1">
      <c r="B45" s="68" t="s">
        <v>252</v>
      </c>
      <c r="C45" s="59"/>
      <c r="D45" s="63"/>
      <c r="E45" s="63"/>
      <c r="F45" s="63"/>
      <c r="G45" s="63"/>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3"/>
      <c r="AN45" s="63"/>
      <c r="AO45" s="62"/>
    </row>
    <row r="46" spans="2:44" ht="24.95" customHeight="1">
      <c r="B46" s="62"/>
      <c r="C46" s="67"/>
      <c r="D46" s="233" t="str">
        <f>IF(VLOOKUP($AL$2,選択肢!$A$1:$J$32,D51,FALSE)=0,"-",VLOOKUP($AL$2,選択肢!$A$1:$J$32,D51,FALSE))</f>
        <v>管理者</v>
      </c>
      <c r="E46" s="234"/>
      <c r="F46" s="241" t="str">
        <f>IF(VLOOKUP($AL$2,選択肢!$A$1:$J$32,F51,FALSE)=0,"-",VLOOKUP($AL$2,選択肢!$A$1:$J$32,F51,FALSE))</f>
        <v>児童発達支援管理責任者</v>
      </c>
      <c r="G46" s="241"/>
      <c r="H46" s="241"/>
      <c r="I46" s="241"/>
      <c r="J46" s="233" t="str">
        <f>IF(VLOOKUP($AL$2,選択肢!$A$1:$J$32,J51,FALSE)=0,"-",VLOOKUP($AL$2,選択肢!$A$1:$J$32,J51,FALSE))</f>
        <v>医師</v>
      </c>
      <c r="K46" s="234"/>
      <c r="L46" s="234"/>
      <c r="M46" s="234"/>
      <c r="N46" s="234"/>
      <c r="O46" s="235"/>
      <c r="P46" s="233" t="str">
        <f>IF(VLOOKUP($AL$2,選択肢!$A$1:$J$32,P51,FALSE)=0,"-",VLOOKUP($AL$2,選択肢!$A$1:$J$32,P51,FALSE))</f>
        <v>看護職員</v>
      </c>
      <c r="Q46" s="234"/>
      <c r="R46" s="234"/>
      <c r="S46" s="234"/>
      <c r="T46" s="234"/>
      <c r="U46" s="235"/>
      <c r="V46" s="233" t="str">
        <f>IF(VLOOKUP($AL$2,選択肢!$A$1:$J$32,V51,FALSE)=0,"-",VLOOKUP($AL$2,選択肢!$A$1:$J$32,V51,FALSE))</f>
        <v>児童指導員</v>
      </c>
      <c r="W46" s="234"/>
      <c r="X46" s="234"/>
      <c r="Y46" s="234"/>
      <c r="Z46" s="234"/>
      <c r="AA46" s="235"/>
      <c r="AB46" s="233" t="str">
        <f>IF(VLOOKUP($AL$2,選択肢!$A$1:$J$32,AB51,FALSE)=0,"-",VLOOKUP($AL$2,選択肢!$A$1:$J$32,AB51,FALSE))</f>
        <v>保育士</v>
      </c>
      <c r="AC46" s="234"/>
      <c r="AD46" s="234"/>
      <c r="AE46" s="234"/>
      <c r="AF46" s="234"/>
      <c r="AG46" s="235"/>
      <c r="AH46" s="241" t="str">
        <f>IF(VLOOKUP($AL$2,選択肢!$A$1:$J$32,AH51,FALSE)=0,"-",VLOOKUP($AL$2,選択肢!$A$1:$J$32,AH51,FALSE))</f>
        <v>栄養士</v>
      </c>
      <c r="AI46" s="241"/>
      <c r="AJ46" s="241"/>
      <c r="AK46" s="241"/>
      <c r="AL46" s="241"/>
      <c r="AM46" s="241" t="str">
        <f>IF(VLOOKUP($AL$2,選択肢!$A$1:$J$32,AM51,FALSE)=0,"-",VLOOKUP($AL$2,選択肢!$A$1:$J$32,AM51,FALSE))</f>
        <v>調理員</v>
      </c>
      <c r="AN46" s="241"/>
      <c r="AO46" s="62"/>
    </row>
    <row r="47" spans="2:44" ht="18" customHeight="1">
      <c r="B47" s="62"/>
      <c r="C47" s="67"/>
      <c r="D47" s="101" t="s">
        <v>56</v>
      </c>
      <c r="E47" s="101" t="s">
        <v>57</v>
      </c>
      <c r="F47" s="100" t="s">
        <v>56</v>
      </c>
      <c r="G47" s="242" t="s">
        <v>57</v>
      </c>
      <c r="H47" s="242"/>
      <c r="I47" s="242"/>
      <c r="J47" s="237" t="s">
        <v>56</v>
      </c>
      <c r="K47" s="238"/>
      <c r="L47" s="239"/>
      <c r="M47" s="237" t="s">
        <v>57</v>
      </c>
      <c r="N47" s="238"/>
      <c r="O47" s="239"/>
      <c r="P47" s="237" t="s">
        <v>56</v>
      </c>
      <c r="Q47" s="238"/>
      <c r="R47" s="239"/>
      <c r="S47" s="237" t="s">
        <v>57</v>
      </c>
      <c r="T47" s="238"/>
      <c r="U47" s="239"/>
      <c r="V47" s="237" t="s">
        <v>56</v>
      </c>
      <c r="W47" s="238"/>
      <c r="X47" s="239"/>
      <c r="Y47" s="237" t="s">
        <v>57</v>
      </c>
      <c r="Z47" s="238"/>
      <c r="AA47" s="239"/>
      <c r="AB47" s="237" t="s">
        <v>56</v>
      </c>
      <c r="AC47" s="238"/>
      <c r="AD47" s="239"/>
      <c r="AE47" s="237" t="s">
        <v>57</v>
      </c>
      <c r="AF47" s="238"/>
      <c r="AG47" s="239"/>
      <c r="AH47" s="237" t="s">
        <v>56</v>
      </c>
      <c r="AI47" s="238"/>
      <c r="AJ47" s="239"/>
      <c r="AK47" s="237" t="s">
        <v>57</v>
      </c>
      <c r="AL47" s="239"/>
      <c r="AM47" s="100" t="s">
        <v>19</v>
      </c>
      <c r="AN47" s="100" t="s">
        <v>18</v>
      </c>
      <c r="AO47" s="62"/>
    </row>
    <row r="48" spans="2:44" ht="18" customHeight="1">
      <c r="B48" s="62"/>
      <c r="C48" s="75" t="s">
        <v>108</v>
      </c>
      <c r="D48" s="100">
        <f>COUNTIFS($C$12:$C$31,D$46,$D$12:$D$31,"A",$F$12:$F$31,"*")</f>
        <v>1</v>
      </c>
      <c r="E48" s="100">
        <f>COUNTIFS($C$12:$C$31,D$46,$D$12:$D$31,"B",$F$12:$F$31,"*")</f>
        <v>0</v>
      </c>
      <c r="F48" s="100">
        <f>COUNTIFS($C$12:$C$31,F$46,$D$12:$D$31,"A",$F$12:$F$31,"*")</f>
        <v>0</v>
      </c>
      <c r="G48" s="237">
        <f>COUNTIFS($C$12:$C$31,F$46,$D$12:$D$31,"B",$F$12:$F$31,"*")</f>
        <v>1</v>
      </c>
      <c r="H48" s="238"/>
      <c r="I48" s="239"/>
      <c r="J48" s="237">
        <f>COUNTIFS($C$12:$C$31,J$46,$D$12:$D$31,"A",$F$12:$F$31,"*")</f>
        <v>0</v>
      </c>
      <c r="K48" s="238"/>
      <c r="L48" s="239"/>
      <c r="M48" s="237">
        <f>COUNTIFS($C$12:$C$31,J$46,$D$12:$D$31,"B",$F$12:$F$31,"*")</f>
        <v>0</v>
      </c>
      <c r="N48" s="238"/>
      <c r="O48" s="239"/>
      <c r="P48" s="237">
        <f>COUNTIFS($C$12:$C$31,P$46,$D$12:$D$31,"A",$F$12:$F$31,"*")</f>
        <v>0</v>
      </c>
      <c r="Q48" s="238"/>
      <c r="R48" s="239"/>
      <c r="S48" s="237">
        <f>COUNTIFS($C$12:$C$31,P$46,$D$12:$D$31,"B",$F$12:$F$31,"*")</f>
        <v>0</v>
      </c>
      <c r="T48" s="238"/>
      <c r="U48" s="239"/>
      <c r="V48" s="237">
        <f>COUNTIFS($C$12:$C$31,V$46,$D$12:$D$31,"A",$F$12:$F$31,"*")</f>
        <v>0</v>
      </c>
      <c r="W48" s="238"/>
      <c r="X48" s="239"/>
      <c r="Y48" s="237">
        <f>COUNTIFS($C$12:$C$31,V$46,$D$12:$D$31,"B",$F$12:$F$31,"*")</f>
        <v>0</v>
      </c>
      <c r="Z48" s="238"/>
      <c r="AA48" s="239"/>
      <c r="AB48" s="237">
        <f>COUNTIFS($C$12:$C$31,AB$46,$D$12:$D$31,"A",$F$12:$F$31,"*")</f>
        <v>0</v>
      </c>
      <c r="AC48" s="238"/>
      <c r="AD48" s="239"/>
      <c r="AE48" s="237">
        <f>COUNTIFS($C$12:$C$31,AB$46,$D$12:$D$31,"B",$F$12:$F$31,"*")</f>
        <v>0</v>
      </c>
      <c r="AF48" s="238"/>
      <c r="AG48" s="239"/>
      <c r="AH48" s="237">
        <f>COUNTIFS($C$12:$C$31,AH$46,$D$12:$D$31,"A",$F$12:$F$31,"*")</f>
        <v>0</v>
      </c>
      <c r="AI48" s="238"/>
      <c r="AJ48" s="239"/>
      <c r="AK48" s="237">
        <f>COUNTIFS($C$12:$C$31,AH$46,$D$12:$D$31,"B",$F$12:$F$31,"*")</f>
        <v>0</v>
      </c>
      <c r="AL48" s="239"/>
      <c r="AM48" s="100">
        <f>COUNTIFS($C$12:$C$31,AM$46,$D$12:$D$31,"A",$F$12:$F$31,"*")</f>
        <v>0</v>
      </c>
      <c r="AN48" s="100">
        <f>COUNTIFS($C$12:$C$31,AM$46,$D$12:$D$31,"B",$F$12:$F$31,"*")</f>
        <v>0</v>
      </c>
      <c r="AO48" s="62"/>
    </row>
    <row r="49" spans="2:41" ht="18" customHeight="1">
      <c r="B49" s="62"/>
      <c r="C49" s="82" t="s">
        <v>109</v>
      </c>
      <c r="D49" s="100">
        <f>COUNTIFS($C$12:$C$31,D$46,$D$12:$D$31,"C",$F$12:$F$31,"*")</f>
        <v>0</v>
      </c>
      <c r="E49" s="100">
        <f>COUNTIFS($C$12:$C$31,D$46,$D$12:$D$31,"D",$F$12:$F$31,"*")</f>
        <v>0</v>
      </c>
      <c r="F49" s="100">
        <f>COUNTIFS($C$12:$C$31,F$46,$D$12:$D$31,"C",$F$12:$F$31,"*")</f>
        <v>1</v>
      </c>
      <c r="G49" s="237">
        <f>COUNTIFS($C$12:$C$31,F$46,$D$12:$D$31,"D",$F$12:$F$31,"*")</f>
        <v>0</v>
      </c>
      <c r="H49" s="238"/>
      <c r="I49" s="239"/>
      <c r="J49" s="237">
        <f>COUNTIFS($C$12:$C$31,J$46,$D$12:$D$31,"C",$F$12:$F$31,"*")</f>
        <v>0</v>
      </c>
      <c r="K49" s="238"/>
      <c r="L49" s="239"/>
      <c r="M49" s="237">
        <f>COUNTIFS($C$12:$C$31,J$46,$D$12:$D$31,"D",$F$12:$F$31,"*")</f>
        <v>1</v>
      </c>
      <c r="N49" s="238"/>
      <c r="O49" s="239"/>
      <c r="P49" s="237">
        <f>COUNTIFS($C$12:$C$31,P$46,$D$12:$D$31,"C",$F$12:$F$31,"*")</f>
        <v>0</v>
      </c>
      <c r="Q49" s="238"/>
      <c r="R49" s="239"/>
      <c r="S49" s="237">
        <f>COUNTIFS($C$12:$C$31,P$46,$D$12:$D$31,"D",$F$12:$F$31,"*")</f>
        <v>0</v>
      </c>
      <c r="T49" s="238"/>
      <c r="U49" s="239"/>
      <c r="V49" s="237">
        <f>COUNTIFS($C$12:$C$31,V$46,$D$12:$D$31,"C",$F$12:$F$31,"*")</f>
        <v>0</v>
      </c>
      <c r="W49" s="238"/>
      <c r="X49" s="239"/>
      <c r="Y49" s="237">
        <f>COUNTIFS($C$12:$C$31,V$46,$D$12:$D$31,"D",$F$12:$F$31,"*")</f>
        <v>0</v>
      </c>
      <c r="Z49" s="238"/>
      <c r="AA49" s="239"/>
      <c r="AB49" s="237">
        <f>COUNTIFS($C$12:$C$31,AB$46,$D$12:$D$31,"C",$F$12:$F$31,"*")</f>
        <v>0</v>
      </c>
      <c r="AC49" s="238"/>
      <c r="AD49" s="239"/>
      <c r="AE49" s="237">
        <f>COUNTIFS($C$12:$C$31,AB$46,$D$12:$D$31,"D",$F$12:$F$31,"*")</f>
        <v>0</v>
      </c>
      <c r="AF49" s="238"/>
      <c r="AG49" s="239"/>
      <c r="AH49" s="237">
        <f>COUNTIFS($C$12:$C$31,AH$46,$D$12:$D$31,"C",$F$12:$F$31,"*")</f>
        <v>0</v>
      </c>
      <c r="AI49" s="238"/>
      <c r="AJ49" s="239"/>
      <c r="AK49" s="237">
        <f>COUNTIFS($C$12:$C$31,AH$46,$D$12:$D$31,"D",$F$12:$F$31,"*")</f>
        <v>0</v>
      </c>
      <c r="AL49" s="239"/>
      <c r="AM49" s="100">
        <f>COUNTIFS($C$12:$C$31,AM$46,$D$12:$D$31,"C",$F$12:$F$31,"*")</f>
        <v>0</v>
      </c>
      <c r="AN49" s="100">
        <f>COUNTIFS($C$12:$C$31,AM$46,$D$12:$D$31,"D",$F$12:$F$31,"*")</f>
        <v>0</v>
      </c>
      <c r="AO49" s="62"/>
    </row>
    <row r="50" spans="2:41" ht="24.95" customHeight="1">
      <c r="B50" s="62"/>
      <c r="C50" s="82" t="s">
        <v>195</v>
      </c>
      <c r="D50" s="233" t="str">
        <f>IF($AL$4="４週",SUMIFS($AL$12:$AL$31,$C$12:$C$31,D46)/4/$AI$6,IF($AL$4="歴月",SUMIFS($AL$12:$AL$31,$C$12:$C$31,D46)/$AM$6,"記載する期間を選択してください"))</f>
        <v>記載する期間を選択してください</v>
      </c>
      <c r="E50" s="235"/>
      <c r="F50" s="233" t="str">
        <f>IF($AL$4="４週",SUMIFS($AL$12:$AL$31,$C$12:$C$31,F46)/4/$AI$6,IF($AL$4="歴月",SUMIFS($AL$12:$AL$31,$C$12:$C$31,F46)/$AM$6,"記載する期間を選択してください"))</f>
        <v>記載する期間を選択してください</v>
      </c>
      <c r="G50" s="234"/>
      <c r="H50" s="234"/>
      <c r="I50" s="235"/>
      <c r="J50" s="233" t="str">
        <f>IF($AL$4="４週",SUMIFS($AL$12:$AL$31,$C$12:$C$31,J46)/4/$AI$6,IF($AL$4="歴月",SUMIFS($AL$12:$AL$31,$C$12:$C$31,J46)/$AM$6,"記載する期間を選択してください"))</f>
        <v>記載する期間を選択してください</v>
      </c>
      <c r="K50" s="234"/>
      <c r="L50" s="234"/>
      <c r="M50" s="234"/>
      <c r="N50" s="234"/>
      <c r="O50" s="235"/>
      <c r="P50" s="233" t="str">
        <f>IF($AL$4="４週",SUMIFS($AL$12:$AL$31,$C$12:$C$31,P46)/4/$AI$6,IF($AL$4="歴月",SUMIFS($AL$12:$AL$31,$C$12:$C$31,P46)/$AM$6,"記載する期間を選択してください"))</f>
        <v>記載する期間を選択してください</v>
      </c>
      <c r="Q50" s="234"/>
      <c r="R50" s="234"/>
      <c r="S50" s="234"/>
      <c r="T50" s="234"/>
      <c r="U50" s="235"/>
      <c r="V50" s="233" t="str">
        <f>IF($AL$4="４週",SUMIFS($AL$12:$AL$31,$C$12:$C$31,V46)/4/$AI$6,IF($AL$4="歴月",SUMIFS($AL$12:$AL$31,$C$12:$C$31,V46)/$AM$6,"記載する期間を選択してください"))</f>
        <v>記載する期間を選択してください</v>
      </c>
      <c r="W50" s="234"/>
      <c r="X50" s="234"/>
      <c r="Y50" s="234"/>
      <c r="Z50" s="234"/>
      <c r="AA50" s="235"/>
      <c r="AB50" s="233" t="str">
        <f>IF($AL$4="４週",SUMIFS($AL$12:$AL$31,$C$12:$C$31,AB46)/4/$AI$6,IF($AL$4="歴月",SUMIFS($AL$12:$AL$31,$C$12:$C$31,AB46)/$AM$6,"記載する期間を選択してください"))</f>
        <v>記載する期間を選択してください</v>
      </c>
      <c r="AC50" s="234"/>
      <c r="AD50" s="234"/>
      <c r="AE50" s="234"/>
      <c r="AF50" s="234"/>
      <c r="AG50" s="235"/>
      <c r="AH50" s="233" t="str">
        <f>IF($AL$4="４週",SUMIFS($AL$12:$AL$31,$C$12:$C$31,AH46)/4/$AI$6,IF($AL$4="歴月",SUMIFS($AL$12:$AL$31,$C$12:$C$31,AH46)/$AM$6,"記載する期間を選択してください"))</f>
        <v>記載する期間を選択してください</v>
      </c>
      <c r="AI50" s="234"/>
      <c r="AJ50" s="234"/>
      <c r="AK50" s="234"/>
      <c r="AL50" s="235"/>
      <c r="AM50" s="233" t="str">
        <f>IF($AL$4="４週",SUMIFS($AL$12:$AL$31,$C$12:$C$31,AM46)/4/$AI$6,IF($AL$4="歴月",SUMIFS($AL$12:$AL$31,$C$12:$C$31,AM46)/$AM$6,"記載する期間を選択してください"))</f>
        <v>記載する期間を選択してください</v>
      </c>
      <c r="AN50" s="235"/>
      <c r="AO50" s="62"/>
    </row>
    <row r="51" spans="2:41" ht="5.0999999999999996" customHeight="1">
      <c r="B51" s="62"/>
      <c r="C51" s="59"/>
      <c r="D51" s="78">
        <v>2</v>
      </c>
      <c r="E51" s="78"/>
      <c r="F51" s="78">
        <v>3</v>
      </c>
      <c r="G51" s="78"/>
      <c r="H51" s="78"/>
      <c r="I51" s="78"/>
      <c r="J51" s="78">
        <v>4</v>
      </c>
      <c r="K51" s="78"/>
      <c r="L51" s="78"/>
      <c r="M51" s="78"/>
      <c r="N51" s="78"/>
      <c r="O51" s="78"/>
      <c r="P51" s="78">
        <v>5</v>
      </c>
      <c r="Q51" s="78"/>
      <c r="R51" s="78"/>
      <c r="S51" s="78"/>
      <c r="T51" s="78"/>
      <c r="U51" s="78"/>
      <c r="V51" s="78">
        <v>6</v>
      </c>
      <c r="W51" s="78"/>
      <c r="X51" s="78"/>
      <c r="Y51" s="78"/>
      <c r="Z51" s="78"/>
      <c r="AA51" s="78"/>
      <c r="AB51" s="78">
        <v>7</v>
      </c>
      <c r="AC51" s="78"/>
      <c r="AD51" s="78"/>
      <c r="AE51" s="78"/>
      <c r="AF51" s="78"/>
      <c r="AG51" s="78"/>
      <c r="AH51" s="78">
        <v>8</v>
      </c>
      <c r="AI51" s="78"/>
      <c r="AJ51" s="78"/>
      <c r="AK51" s="78"/>
      <c r="AL51" s="78"/>
      <c r="AM51" s="78">
        <v>9</v>
      </c>
      <c r="AN51" s="99"/>
      <c r="AO51" s="62"/>
    </row>
    <row r="52" spans="2:41" ht="19.5" customHeight="1">
      <c r="B52" s="62"/>
      <c r="C52" s="67"/>
      <c r="D52" s="241" t="str">
        <f>IF(VLOOKUP($AL$2,選択肢!$A:$Z,D57,FALSE)=0,"-",VLOOKUP($AL$2,選択肢!$A:$Z,D57,FALSE))</f>
        <v>心理担当職員</v>
      </c>
      <c r="E52" s="241"/>
      <c r="F52" s="241" t="str">
        <f>IF(VLOOKUP($AL$2,選択肢!$A:$Z,F57,FALSE)=0,"-",VLOOKUP($AL$2,選択肢!$A:$Z,F57,FALSE))</f>
        <v>-</v>
      </c>
      <c r="G52" s="241"/>
      <c r="H52" s="241"/>
      <c r="I52" s="241"/>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99"/>
      <c r="AO52" s="62"/>
    </row>
    <row r="53" spans="2:41" ht="19.5" customHeight="1">
      <c r="B53" s="62"/>
      <c r="C53" s="67"/>
      <c r="D53" s="100" t="s">
        <v>56</v>
      </c>
      <c r="E53" s="100" t="s">
        <v>57</v>
      </c>
      <c r="F53" s="100" t="s">
        <v>56</v>
      </c>
      <c r="G53" s="242" t="s">
        <v>57</v>
      </c>
      <c r="H53" s="242"/>
      <c r="I53" s="242"/>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99"/>
      <c r="AO53" s="62"/>
    </row>
    <row r="54" spans="2:41" ht="19.5" customHeight="1">
      <c r="B54" s="62"/>
      <c r="C54" s="75" t="s">
        <v>108</v>
      </c>
      <c r="D54" s="100">
        <f>COUNTIFS($C$12:$C$31,D$52,$D$12:$D$31,"A",$F$12:$F$31,"*")</f>
        <v>0</v>
      </c>
      <c r="E54" s="100">
        <f>COUNTIFS($C$12:$C$31,D$52,$D$12:$D$31,"B",$F$12:$F$31,"*")</f>
        <v>0</v>
      </c>
      <c r="F54" s="100">
        <f>COUNTIFS($C$12:$C$31,F$60,$D$12:$D$31,"A",$F$12:$F$31,"*")</f>
        <v>0</v>
      </c>
      <c r="G54" s="237">
        <f>COUNTIFS($C$12:$C$31,F$60,$D$12:$D$31,"B",$F$12:$F$31,"*")</f>
        <v>0</v>
      </c>
      <c r="H54" s="238"/>
      <c r="I54" s="239"/>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99"/>
      <c r="AO54" s="62"/>
    </row>
    <row r="55" spans="2:41" ht="19.5" customHeight="1">
      <c r="B55" s="62"/>
      <c r="C55" s="82" t="s">
        <v>109</v>
      </c>
      <c r="D55" s="100">
        <f>COUNTIFS($C$12:$C$31,D$52,$D$12:$D$31,"C",$F$12:$F$31,"*")</f>
        <v>1</v>
      </c>
      <c r="E55" s="100">
        <f>COUNTIFS($C$12:$C$31,D$52,$D$12:$D$31,"D",$F$12:$F$31,"*")</f>
        <v>0</v>
      </c>
      <c r="F55" s="100">
        <f>COUNTIFS($C$12:$C$31,F$60,$D$12:$D$31,"C",$F$12:$F$31,"*")</f>
        <v>0</v>
      </c>
      <c r="G55" s="237">
        <f>COUNTIFS($C$12:$C$31,F$60,$D$12:$D$31,"D",$F$12:$F$31,"*")</f>
        <v>0</v>
      </c>
      <c r="H55" s="238"/>
      <c r="I55" s="239"/>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99"/>
      <c r="AO55" s="62"/>
    </row>
    <row r="56" spans="2:41" ht="19.5" customHeight="1">
      <c r="B56" s="62"/>
      <c r="C56" s="82" t="s">
        <v>195</v>
      </c>
      <c r="D56" s="233" t="str">
        <f>IF($AL$4="４週",SUMIFS($AL$12:$AL$31,$C$12:$C$31,D52)/4/$AI$6,IF($AL$4="歴月",SUMIFS($AL$12:$AL$31,$C$12:$C$31,D52)/$AM$6,"記載する期間を選択してください"))</f>
        <v>記載する期間を選択してください</v>
      </c>
      <c r="E56" s="235"/>
      <c r="F56" s="233" t="str">
        <f>IF($AL$4="４週",SUMIFS($AL$12:$AL$31,$C$12:$C$31,F52)/4/$AI$6,IF($AL$4="歴月",SUMIFS($AL$12:$AL$31,$C$12:$C$31,F52)/$AM$6,"記載する期間を選択してください"))</f>
        <v>記載する期間を選択してください</v>
      </c>
      <c r="G56" s="234"/>
      <c r="H56" s="234"/>
      <c r="I56" s="235"/>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99"/>
      <c r="AO56" s="62"/>
    </row>
    <row r="57" spans="2:41" ht="3" customHeight="1">
      <c r="B57" s="62"/>
      <c r="C57" s="59"/>
      <c r="D57" s="78">
        <v>10</v>
      </c>
      <c r="E57" s="78"/>
      <c r="F57" s="78">
        <f>D57+1</f>
        <v>11</v>
      </c>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99"/>
      <c r="AO57" s="62"/>
    </row>
    <row r="58" spans="2:41" ht="15" customHeight="1">
      <c r="B58" s="60" t="s">
        <v>165</v>
      </c>
      <c r="C58" s="91"/>
      <c r="D58" s="92"/>
      <c r="E58" s="92"/>
      <c r="F58" s="92"/>
      <c r="G58" s="93"/>
      <c r="H58" s="92"/>
      <c r="I58" s="78"/>
      <c r="J58" s="78"/>
      <c r="K58" s="78"/>
      <c r="L58" s="78"/>
      <c r="M58" s="78"/>
      <c r="N58" s="78"/>
      <c r="O58" s="78"/>
      <c r="P58" s="78"/>
      <c r="Q58" s="78"/>
      <c r="R58" s="78"/>
      <c r="S58" s="78">
        <v>6</v>
      </c>
      <c r="T58" s="78"/>
      <c r="U58" s="78"/>
      <c r="V58" s="78"/>
      <c r="W58" s="78"/>
      <c r="X58" s="78"/>
      <c r="Y58" s="78">
        <v>7</v>
      </c>
      <c r="Z58" s="78"/>
      <c r="AA58" s="78"/>
      <c r="AB58" s="78"/>
      <c r="AC58" s="78"/>
      <c r="AD58" s="78"/>
      <c r="AE58" s="78">
        <v>8</v>
      </c>
      <c r="AF58" s="78"/>
      <c r="AG58" s="78"/>
      <c r="AH58" s="79"/>
      <c r="AI58" s="79"/>
      <c r="AJ58" s="79"/>
      <c r="AK58" s="79">
        <v>9</v>
      </c>
      <c r="AL58" s="77"/>
      <c r="AM58" s="77"/>
      <c r="AN58" s="62"/>
    </row>
    <row r="59" spans="2:41" s="60" customFormat="1" ht="15" customHeight="1">
      <c r="B59" s="60" t="s">
        <v>166</v>
      </c>
      <c r="C59" s="86"/>
      <c r="D59" s="86"/>
      <c r="E59" s="86"/>
      <c r="F59" s="86"/>
      <c r="G59" s="86"/>
      <c r="H59" s="86"/>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row>
    <row r="60" spans="2:41" s="60" customFormat="1" ht="15" customHeight="1">
      <c r="B60" s="60" t="s">
        <v>202</v>
      </c>
      <c r="C60" s="86"/>
      <c r="D60" s="86"/>
      <c r="E60" s="86"/>
      <c r="F60" s="86"/>
      <c r="G60" s="86"/>
      <c r="H60" s="86"/>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row>
    <row r="61" spans="2:41" s="60" customFormat="1" ht="15" customHeight="1">
      <c r="B61" s="60" t="s">
        <v>167</v>
      </c>
      <c r="C61" s="86"/>
      <c r="D61" s="86"/>
      <c r="E61" s="86"/>
      <c r="F61" s="86"/>
      <c r="G61" s="86"/>
      <c r="H61" s="86"/>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row>
    <row r="62" spans="2:41" s="60" customFormat="1" ht="15" customHeight="1">
      <c r="B62" s="60" t="s">
        <v>168</v>
      </c>
      <c r="C62" s="86"/>
      <c r="D62" s="86"/>
      <c r="E62" s="86"/>
      <c r="F62" s="86"/>
      <c r="G62" s="86"/>
      <c r="H62" s="86"/>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row>
    <row r="63" spans="2:41" ht="15" customHeight="1">
      <c r="B63" s="60" t="s">
        <v>169</v>
      </c>
      <c r="C63" s="94"/>
      <c r="D63" s="60"/>
      <c r="E63" s="60"/>
      <c r="F63" s="60"/>
      <c r="G63" s="60"/>
      <c r="H63" s="60"/>
    </row>
    <row r="64" spans="2:41" ht="15" customHeight="1">
      <c r="B64" s="60" t="s">
        <v>170</v>
      </c>
      <c r="C64" s="94"/>
      <c r="D64" s="60"/>
      <c r="E64" s="60"/>
      <c r="F64" s="60"/>
      <c r="G64" s="60"/>
      <c r="H64" s="60"/>
    </row>
    <row r="65" spans="2:8" ht="15" customHeight="1">
      <c r="B65" s="60"/>
      <c r="C65" s="75" t="s">
        <v>171</v>
      </c>
      <c r="D65" s="236" t="s">
        <v>172</v>
      </c>
      <c r="E65" s="236"/>
      <c r="F65" s="236"/>
      <c r="G65" s="60"/>
      <c r="H65" s="60"/>
    </row>
    <row r="66" spans="2:8" ht="15" customHeight="1">
      <c r="B66" s="60"/>
      <c r="C66" s="97" t="s">
        <v>185</v>
      </c>
      <c r="D66" s="232" t="s">
        <v>173</v>
      </c>
      <c r="E66" s="232"/>
      <c r="F66" s="232"/>
      <c r="G66" s="60"/>
      <c r="H66" s="60"/>
    </row>
    <row r="67" spans="2:8" ht="15" customHeight="1">
      <c r="B67" s="60"/>
      <c r="C67" s="97" t="s">
        <v>186</v>
      </c>
      <c r="D67" s="232" t="s">
        <v>174</v>
      </c>
      <c r="E67" s="232"/>
      <c r="F67" s="232"/>
      <c r="G67" s="60"/>
      <c r="H67" s="60"/>
    </row>
    <row r="68" spans="2:8" ht="15" customHeight="1">
      <c r="B68" s="60"/>
      <c r="C68" s="97" t="s">
        <v>187</v>
      </c>
      <c r="D68" s="232" t="s">
        <v>175</v>
      </c>
      <c r="E68" s="232"/>
      <c r="F68" s="232"/>
      <c r="G68" s="60"/>
      <c r="H68" s="60"/>
    </row>
    <row r="69" spans="2:8" ht="15" customHeight="1">
      <c r="B69" s="60"/>
      <c r="C69" s="97" t="s">
        <v>188</v>
      </c>
      <c r="D69" s="232" t="s">
        <v>176</v>
      </c>
      <c r="E69" s="232"/>
      <c r="F69" s="232"/>
      <c r="G69" s="60"/>
      <c r="H69" s="60"/>
    </row>
    <row r="70" spans="2:8" ht="15" customHeight="1">
      <c r="B70" s="60"/>
      <c r="C70" s="60" t="s">
        <v>177</v>
      </c>
      <c r="D70" s="60"/>
      <c r="E70" s="60"/>
      <c r="F70" s="60"/>
      <c r="G70" s="60"/>
      <c r="H70" s="60"/>
    </row>
    <row r="71" spans="2:8" ht="15" customHeight="1">
      <c r="B71" s="60"/>
      <c r="C71" s="60" t="s">
        <v>189</v>
      </c>
      <c r="D71" s="60"/>
      <c r="E71" s="60"/>
      <c r="F71" s="60"/>
      <c r="G71" s="60"/>
      <c r="H71" s="60"/>
    </row>
    <row r="72" spans="2:8" ht="15" customHeight="1">
      <c r="B72" s="60"/>
      <c r="C72" s="60" t="s">
        <v>178</v>
      </c>
      <c r="D72" s="60"/>
      <c r="E72" s="60"/>
      <c r="F72" s="60"/>
      <c r="G72" s="60"/>
      <c r="H72" s="60"/>
    </row>
    <row r="73" spans="2:8" ht="15" customHeight="1">
      <c r="B73" s="60" t="s">
        <v>179</v>
      </c>
      <c r="C73" s="94"/>
      <c r="D73" s="60"/>
      <c r="E73" s="60"/>
      <c r="F73" s="60"/>
      <c r="G73" s="60"/>
      <c r="H73" s="60"/>
    </row>
    <row r="74" spans="2:8" ht="15" customHeight="1">
      <c r="B74" s="60" t="s">
        <v>240</v>
      </c>
      <c r="C74" s="94"/>
      <c r="D74" s="60"/>
      <c r="E74" s="60"/>
      <c r="F74" s="60"/>
      <c r="G74" s="60"/>
      <c r="H74" s="60"/>
    </row>
    <row r="75" spans="2:8" ht="15" customHeight="1">
      <c r="B75" s="60" t="s">
        <v>190</v>
      </c>
      <c r="C75" s="94"/>
      <c r="D75" s="60"/>
      <c r="E75" s="60"/>
      <c r="F75" s="60"/>
      <c r="G75" s="60"/>
      <c r="H75" s="60"/>
    </row>
    <row r="76" spans="2:8" ht="15" customHeight="1">
      <c r="B76" s="60" t="s">
        <v>181</v>
      </c>
      <c r="C76" s="94"/>
      <c r="D76" s="60"/>
      <c r="E76" s="60"/>
      <c r="F76" s="60"/>
      <c r="G76" s="60"/>
      <c r="H76" s="60"/>
    </row>
    <row r="77" spans="2:8" ht="15" customHeight="1">
      <c r="B77" s="60" t="s">
        <v>242</v>
      </c>
      <c r="C77" s="94"/>
      <c r="D77" s="60"/>
      <c r="E77" s="60"/>
      <c r="F77" s="60"/>
      <c r="G77" s="60"/>
      <c r="H77" s="60"/>
    </row>
    <row r="78" spans="2:8" ht="15" customHeight="1">
      <c r="B78" s="60" t="s">
        <v>243</v>
      </c>
      <c r="C78" s="94"/>
      <c r="D78" s="60"/>
      <c r="E78" s="60"/>
      <c r="F78" s="60"/>
      <c r="G78" s="60"/>
      <c r="H78" s="60"/>
    </row>
    <row r="79" spans="2:8" ht="15" customHeight="1">
      <c r="B79" s="60"/>
      <c r="C79" s="60" t="s">
        <v>244</v>
      </c>
      <c r="D79" s="60"/>
      <c r="E79" s="60"/>
      <c r="F79" s="60"/>
      <c r="G79" s="60"/>
      <c r="H79" s="60"/>
    </row>
    <row r="80" spans="2:8" ht="15" customHeight="1">
      <c r="B80" s="60"/>
      <c r="C80" s="60" t="s">
        <v>245</v>
      </c>
      <c r="D80" s="60"/>
      <c r="E80" s="60"/>
      <c r="F80" s="60"/>
      <c r="G80" s="60"/>
      <c r="H80" s="60"/>
    </row>
    <row r="81" spans="2:8" ht="15" customHeight="1">
      <c r="B81" s="60" t="s">
        <v>246</v>
      </c>
      <c r="C81" s="94"/>
      <c r="D81" s="60"/>
      <c r="E81" s="60"/>
      <c r="F81" s="60"/>
      <c r="G81" s="60"/>
      <c r="H81" s="60"/>
    </row>
    <row r="82" spans="2:8" ht="15" customHeight="1">
      <c r="B82" s="60" t="s">
        <v>182</v>
      </c>
      <c r="C82" s="94"/>
      <c r="D82" s="60"/>
      <c r="E82" s="60"/>
      <c r="F82" s="60"/>
      <c r="G82" s="60"/>
      <c r="H82" s="60"/>
    </row>
    <row r="83" spans="2:8" ht="15" customHeight="1">
      <c r="B83" s="60" t="s">
        <v>247</v>
      </c>
      <c r="C83" s="94"/>
      <c r="D83" s="60"/>
      <c r="E83" s="60"/>
      <c r="F83" s="60"/>
      <c r="G83" s="60"/>
      <c r="H83" s="60"/>
    </row>
    <row r="84" spans="2:8" ht="15" customHeight="1">
      <c r="B84" s="60" t="s">
        <v>248</v>
      </c>
      <c r="C84" s="94"/>
      <c r="D84" s="60"/>
      <c r="E84" s="60"/>
      <c r="F84" s="60"/>
      <c r="G84" s="60"/>
      <c r="H84" s="60"/>
    </row>
    <row r="85" spans="2:8" ht="15" customHeight="1">
      <c r="B85" s="60" t="s">
        <v>183</v>
      </c>
      <c r="C85" s="94"/>
      <c r="D85" s="60"/>
      <c r="E85" s="60"/>
      <c r="F85" s="60"/>
      <c r="G85" s="60"/>
      <c r="H85" s="60"/>
    </row>
    <row r="86" spans="2:8" ht="15" customHeight="1">
      <c r="B86" s="60" t="s">
        <v>184</v>
      </c>
      <c r="C86" s="94"/>
      <c r="D86" s="60"/>
      <c r="E86" s="60"/>
      <c r="F86" s="60"/>
      <c r="G86" s="60"/>
      <c r="H86" s="60"/>
    </row>
    <row r="87" spans="2:8" ht="15" customHeight="1">
      <c r="B87" s="60" t="s">
        <v>249</v>
      </c>
      <c r="C87" s="94"/>
      <c r="D87" s="60"/>
      <c r="E87" s="60"/>
      <c r="F87" s="60"/>
      <c r="G87" s="60"/>
      <c r="H87" s="60"/>
    </row>
    <row r="88" spans="2:8" ht="15" customHeight="1">
      <c r="B88" s="60" t="s">
        <v>250</v>
      </c>
      <c r="C88" s="94"/>
      <c r="D88" s="60"/>
      <c r="E88" s="60"/>
      <c r="F88" s="60"/>
      <c r="G88" s="60"/>
      <c r="H88" s="60"/>
    </row>
  </sheetData>
  <mergeCells count="118">
    <mergeCell ref="AN30:AO30"/>
    <mergeCell ref="AN31:AO31"/>
    <mergeCell ref="AN12:AO12"/>
    <mergeCell ref="AN13:AO13"/>
    <mergeCell ref="AN14:AO14"/>
    <mergeCell ref="AN15:AO15"/>
    <mergeCell ref="AN16:AO16"/>
    <mergeCell ref="AN17:AO17"/>
    <mergeCell ref="AN29:AO29"/>
    <mergeCell ref="AN18:AO18"/>
    <mergeCell ref="AN19:AO19"/>
    <mergeCell ref="AN20:AO20"/>
    <mergeCell ref="AN21:AO21"/>
    <mergeCell ref="AN22:AO22"/>
    <mergeCell ref="AN23:AO23"/>
    <mergeCell ref="AL2:AO2"/>
    <mergeCell ref="N3:Q3"/>
    <mergeCell ref="R3:S3"/>
    <mergeCell ref="T3:U3"/>
    <mergeCell ref="V3:W3"/>
    <mergeCell ref="AL3:AO3"/>
    <mergeCell ref="AM8:AM11"/>
    <mergeCell ref="AN8:AO11"/>
    <mergeCell ref="N9:T9"/>
    <mergeCell ref="AL4:AO4"/>
    <mergeCell ref="AL5:AO5"/>
    <mergeCell ref="AI6:AK6"/>
    <mergeCell ref="AL8:AL11"/>
    <mergeCell ref="B8:B11"/>
    <mergeCell ref="D8:D11"/>
    <mergeCell ref="E8:E11"/>
    <mergeCell ref="F8:F11"/>
    <mergeCell ref="G8:AK8"/>
    <mergeCell ref="G9:M9"/>
    <mergeCell ref="U9:AA9"/>
    <mergeCell ref="AB9:AH9"/>
    <mergeCell ref="AI9:AK9"/>
    <mergeCell ref="C8:C9"/>
    <mergeCell ref="C10:C11"/>
    <mergeCell ref="B32:F32"/>
    <mergeCell ref="AN32:AO33"/>
    <mergeCell ref="B33:F33"/>
    <mergeCell ref="AN24:AO24"/>
    <mergeCell ref="AN25:AO25"/>
    <mergeCell ref="AN26:AO26"/>
    <mergeCell ref="AN27:AO27"/>
    <mergeCell ref="AN28:AO28"/>
    <mergeCell ref="Y48:AA48"/>
    <mergeCell ref="AB48:AD48"/>
    <mergeCell ref="AE48:AG48"/>
    <mergeCell ref="AM46:AN46"/>
    <mergeCell ref="G47:I47"/>
    <mergeCell ref="J47:L47"/>
    <mergeCell ref="M47:O47"/>
    <mergeCell ref="P47:R47"/>
    <mergeCell ref="S47:U47"/>
    <mergeCell ref="V47:X47"/>
    <mergeCell ref="Y47:AA47"/>
    <mergeCell ref="AB47:AD47"/>
    <mergeCell ref="AE47:AG47"/>
    <mergeCell ref="AH47:AJ47"/>
    <mergeCell ref="AK47:AL47"/>
    <mergeCell ref="V46:AA46"/>
    <mergeCell ref="AB46:AG46"/>
    <mergeCell ref="AH46:AL46"/>
    <mergeCell ref="V50:AA50"/>
    <mergeCell ref="AB50:AG50"/>
    <mergeCell ref="AH50:AL50"/>
    <mergeCell ref="AM50:AN50"/>
    <mergeCell ref="D65:F65"/>
    <mergeCell ref="AH48:AJ48"/>
    <mergeCell ref="AK48:AL48"/>
    <mergeCell ref="G49:I49"/>
    <mergeCell ref="J49:L49"/>
    <mergeCell ref="M49:O49"/>
    <mergeCell ref="P49:R49"/>
    <mergeCell ref="S49:U49"/>
    <mergeCell ref="V49:X49"/>
    <mergeCell ref="Y49:AA49"/>
    <mergeCell ref="AB49:AD49"/>
    <mergeCell ref="AE49:AG49"/>
    <mergeCell ref="AH49:AJ49"/>
    <mergeCell ref="AK49:AL49"/>
    <mergeCell ref="G48:I48"/>
    <mergeCell ref="J48:L48"/>
    <mergeCell ref="M48:O48"/>
    <mergeCell ref="P48:R48"/>
    <mergeCell ref="C38:L38"/>
    <mergeCell ref="M38:P38"/>
    <mergeCell ref="M39:P39"/>
    <mergeCell ref="D46:E46"/>
    <mergeCell ref="F46:I46"/>
    <mergeCell ref="J46:O46"/>
    <mergeCell ref="P46:U46"/>
    <mergeCell ref="D50:E50"/>
    <mergeCell ref="F50:I50"/>
    <mergeCell ref="J50:O50"/>
    <mergeCell ref="P50:U50"/>
    <mergeCell ref="B43:C43"/>
    <mergeCell ref="D43:E43"/>
    <mergeCell ref="F43:I43"/>
    <mergeCell ref="B42:C42"/>
    <mergeCell ref="D42:E42"/>
    <mergeCell ref="F42:I42"/>
    <mergeCell ref="D52:E52"/>
    <mergeCell ref="F52:I52"/>
    <mergeCell ref="S48:U48"/>
    <mergeCell ref="V48:X48"/>
    <mergeCell ref="D66:F66"/>
    <mergeCell ref="D67:F67"/>
    <mergeCell ref="D68:F68"/>
    <mergeCell ref="D69:F69"/>
    <mergeCell ref="C39:L39"/>
    <mergeCell ref="G53:I53"/>
    <mergeCell ref="G54:I54"/>
    <mergeCell ref="G55:I55"/>
    <mergeCell ref="D56:E56"/>
    <mergeCell ref="F56:I56"/>
  </mergeCells>
  <phoneticPr fontId="3"/>
  <dataValidations count="8">
    <dataValidation type="list" allowBlank="1" showInputMessage="1" sqref="C14:C31" xr:uid="{00000000-0002-0000-1C00-000000000000}">
      <formula1>INDIRECT($AL$2)</formula1>
    </dataValidation>
    <dataValidation type="list" allowBlank="1" showInputMessage="1" showErrorMessage="1" sqref="D12:D31" xr:uid="{00000000-0002-0000-1C00-000001000000}">
      <formula1>"A,B,C,D"</formula1>
    </dataValidation>
    <dataValidation operator="greaterThanOrEqual" allowBlank="1" showInputMessage="1" showErrorMessage="1" sqref="J40:J41 M40:M41 M44 J44" xr:uid="{00000000-0002-0000-1C00-000002000000}"/>
    <dataValidation type="whole" operator="greaterThanOrEqual" allowBlank="1" showInputMessage="1" showErrorMessage="1" sqref="M39:P39" xr:uid="{00000000-0002-0000-1C00-000003000000}">
      <formula1>0</formula1>
    </dataValidation>
    <dataValidation type="list" allowBlank="1" showInputMessage="1" showErrorMessage="1" sqref="AL5:AO5" xr:uid="{00000000-0002-0000-1C00-000004000000}">
      <formula1>"予定,実績"</formula1>
    </dataValidation>
    <dataValidation type="list" allowBlank="1" showInputMessage="1" showErrorMessage="1" sqref="AL4:AO4" xr:uid="{00000000-0002-0000-1C00-000005000000}">
      <formula1>"４週,歴月"</formula1>
    </dataValidation>
    <dataValidation type="list" allowBlank="1" showInputMessage="1" showErrorMessage="1" sqref="C39:L39"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C12:C13"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ゴシック,標準"&amp;10（別紙２－６）
（標準様式４）</oddHeader>
  </headerFooter>
  <rowBreaks count="1" manualBreakCount="1">
    <brk id="44" min="1"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B1:AR82"/>
  <sheetViews>
    <sheetView showGridLines="0" tabSelected="1" view="pageBreakPreview" topLeftCell="A15" zoomScaleNormal="100" zoomScaleSheetLayoutView="100" workbookViewId="0">
      <selection activeCell="AC41" sqref="AC41"/>
    </sheetView>
  </sheetViews>
  <sheetFormatPr defaultColWidth="8.25" defaultRowHeight="21" customHeight="1"/>
  <cols>
    <col min="1" max="1" width="1.375" style="59" customWidth="1"/>
    <col min="2" max="2" width="2.625" style="59" customWidth="1"/>
    <col min="3" max="3" width="17.875" style="61" customWidth="1"/>
    <col min="4" max="4" width="6.625" style="59" customWidth="1"/>
    <col min="5" max="6" width="7.625" style="59" customWidth="1"/>
    <col min="7" max="37" width="2.625" style="59" customWidth="1"/>
    <col min="38" max="38" width="6.625" style="59" customWidth="1"/>
    <col min="39" max="40" width="7.625" style="59" customWidth="1"/>
    <col min="41" max="41" width="5.625" style="59" customWidth="1"/>
    <col min="42" max="16384" width="8.25" style="59"/>
  </cols>
  <sheetData>
    <row r="1" spans="2:41" ht="21" customHeight="1">
      <c r="B1" s="112"/>
    </row>
    <row r="2" spans="2:41" ht="20.100000000000001" customHeight="1">
      <c r="B2" s="95" t="s">
        <v>97</v>
      </c>
      <c r="D2" s="80"/>
      <c r="E2" s="80"/>
      <c r="F2" s="80"/>
      <c r="G2" s="80"/>
      <c r="H2" s="80"/>
      <c r="I2" s="80"/>
      <c r="J2" s="80"/>
      <c r="K2" s="80"/>
      <c r="L2" s="80"/>
      <c r="M2" s="80"/>
      <c r="N2" s="80"/>
      <c r="O2" s="80"/>
      <c r="P2" s="80"/>
      <c r="Q2" s="80"/>
      <c r="R2" s="80"/>
      <c r="S2" s="80"/>
      <c r="T2" s="80"/>
      <c r="U2" s="80"/>
      <c r="V2" s="80"/>
      <c r="W2" s="80"/>
      <c r="X2" s="80"/>
      <c r="Y2" s="68"/>
      <c r="Z2" s="68"/>
      <c r="AA2" s="62"/>
      <c r="AB2" s="62"/>
      <c r="AC2" s="62"/>
      <c r="AD2" s="62"/>
      <c r="AE2" s="87"/>
      <c r="AF2" s="87"/>
      <c r="AG2" s="87"/>
      <c r="AH2" s="87"/>
      <c r="AI2" s="87"/>
      <c r="AJ2" s="81" t="s">
        <v>154</v>
      </c>
      <c r="AK2" s="81"/>
      <c r="AL2" s="260" t="s">
        <v>135</v>
      </c>
      <c r="AM2" s="260"/>
      <c r="AN2" s="260"/>
      <c r="AO2" s="260"/>
    </row>
    <row r="3" spans="2:41" ht="18" customHeight="1">
      <c r="B3" s="62"/>
      <c r="C3" s="63"/>
      <c r="D3" s="63"/>
      <c r="E3" s="63"/>
      <c r="F3" s="63"/>
      <c r="G3" s="63"/>
      <c r="H3" s="63"/>
      <c r="I3" s="63"/>
      <c r="J3" s="63"/>
      <c r="K3" s="63"/>
      <c r="L3" s="63"/>
      <c r="M3" s="63"/>
      <c r="N3" s="261">
        <v>2024</v>
      </c>
      <c r="O3" s="261"/>
      <c r="P3" s="261"/>
      <c r="Q3" s="261"/>
      <c r="R3" s="262" t="s">
        <v>150</v>
      </c>
      <c r="S3" s="262"/>
      <c r="T3" s="261">
        <v>5</v>
      </c>
      <c r="U3" s="261"/>
      <c r="V3" s="262" t="s">
        <v>151</v>
      </c>
      <c r="W3" s="262"/>
      <c r="X3" s="63"/>
      <c r="Y3" s="63"/>
      <c r="Z3" s="63"/>
      <c r="AA3" s="62"/>
      <c r="AB3" s="62"/>
      <c r="AD3" s="81"/>
      <c r="AE3" s="63"/>
      <c r="AF3" s="63"/>
      <c r="AG3" s="63"/>
      <c r="AH3" s="63"/>
      <c r="AI3" s="63"/>
      <c r="AJ3" s="81" t="s">
        <v>155</v>
      </c>
      <c r="AK3" s="81"/>
      <c r="AL3" s="263"/>
      <c r="AM3" s="263"/>
      <c r="AN3" s="263"/>
      <c r="AO3" s="263"/>
    </row>
    <row r="4" spans="2:41" ht="18" customHeight="1">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158</v>
      </c>
      <c r="AK4" s="81"/>
      <c r="AL4" s="256"/>
      <c r="AM4" s="256"/>
      <c r="AN4" s="256"/>
      <c r="AO4" s="256"/>
    </row>
    <row r="5" spans="2:41" ht="18" customHeight="1">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88"/>
      <c r="AH5" s="88"/>
      <c r="AI5" s="88"/>
      <c r="AJ5" s="89" t="s">
        <v>159</v>
      </c>
      <c r="AK5" s="81"/>
      <c r="AL5" s="256"/>
      <c r="AM5" s="256"/>
      <c r="AN5" s="256"/>
      <c r="AO5" s="256"/>
    </row>
    <row r="6" spans="2:41" ht="18" customHeight="1">
      <c r="B6" s="85"/>
      <c r="C6" s="85"/>
      <c r="D6" s="85"/>
      <c r="E6" s="85"/>
      <c r="F6" s="85"/>
      <c r="G6" s="85"/>
      <c r="H6" s="85"/>
      <c r="I6" s="85"/>
      <c r="J6" s="85"/>
      <c r="K6" s="85"/>
      <c r="L6" s="85"/>
      <c r="M6" s="85"/>
      <c r="N6" s="85"/>
      <c r="O6" s="85"/>
      <c r="P6" s="85"/>
      <c r="Q6" s="85"/>
      <c r="R6" s="85"/>
      <c r="S6" s="85"/>
      <c r="T6" s="85"/>
      <c r="V6" s="85"/>
      <c r="W6" s="85"/>
      <c r="X6" s="85"/>
      <c r="Z6" s="88"/>
      <c r="AA6" s="88"/>
      <c r="AB6" s="88"/>
      <c r="AC6" s="62"/>
      <c r="AD6" s="88"/>
      <c r="AE6" s="88"/>
      <c r="AF6" s="88"/>
      <c r="AG6" s="88"/>
      <c r="AH6" s="89" t="s">
        <v>160</v>
      </c>
      <c r="AI6" s="257"/>
      <c r="AJ6" s="257"/>
      <c r="AK6" s="257"/>
      <c r="AL6" s="88" t="s">
        <v>156</v>
      </c>
      <c r="AM6" s="98"/>
      <c r="AN6" s="88" t="s">
        <v>157</v>
      </c>
      <c r="AO6" s="62"/>
    </row>
    <row r="7" spans="2:41" ht="9.9499999999999993" customHeight="1">
      <c r="B7" s="62"/>
      <c r="C7" s="67"/>
      <c r="D7" s="67"/>
      <c r="E7" s="67"/>
      <c r="F7" s="67"/>
      <c r="G7" s="67"/>
      <c r="H7" s="67"/>
      <c r="I7" s="67"/>
      <c r="J7" s="67"/>
      <c r="K7" s="67"/>
      <c r="L7" s="67"/>
      <c r="M7" s="67"/>
      <c r="N7" s="67"/>
      <c r="O7" s="67"/>
      <c r="P7" s="67"/>
      <c r="Q7" s="67"/>
      <c r="R7" s="67"/>
      <c r="S7" s="67"/>
      <c r="T7" s="67"/>
      <c r="U7" s="67"/>
      <c r="V7" s="67"/>
      <c r="W7" s="67"/>
      <c r="X7" s="67"/>
      <c r="Y7" s="63"/>
      <c r="Z7" s="63"/>
      <c r="AA7" s="63"/>
      <c r="AB7" s="63"/>
      <c r="AC7" s="63"/>
      <c r="AD7" s="63"/>
      <c r="AE7" s="63"/>
      <c r="AF7" s="63"/>
      <c r="AG7" s="63"/>
      <c r="AH7" s="63"/>
      <c r="AI7" s="63"/>
      <c r="AJ7" s="63"/>
      <c r="AK7" s="63"/>
      <c r="AL7" s="63"/>
      <c r="AM7" s="63"/>
      <c r="AN7" s="62"/>
      <c r="AO7" s="62"/>
    </row>
    <row r="8" spans="2:41" ht="15" customHeight="1">
      <c r="B8" s="245" t="s">
        <v>153</v>
      </c>
      <c r="C8" s="252" t="s">
        <v>161</v>
      </c>
      <c r="D8" s="247" t="s">
        <v>162</v>
      </c>
      <c r="E8" s="236" t="s">
        <v>163</v>
      </c>
      <c r="F8" s="243" t="s">
        <v>164</v>
      </c>
      <c r="G8" s="258" t="s">
        <v>191</v>
      </c>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9" t="s">
        <v>192</v>
      </c>
      <c r="AM8" s="250" t="s">
        <v>193</v>
      </c>
      <c r="AN8" s="251" t="s">
        <v>194</v>
      </c>
      <c r="AO8" s="251"/>
    </row>
    <row r="9" spans="2:41" ht="15" customHeight="1">
      <c r="B9" s="245"/>
      <c r="C9" s="253"/>
      <c r="D9" s="248"/>
      <c r="E9" s="236"/>
      <c r="F9" s="243"/>
      <c r="G9" s="236" t="s">
        <v>104</v>
      </c>
      <c r="H9" s="236"/>
      <c r="I9" s="236"/>
      <c r="J9" s="236"/>
      <c r="K9" s="236"/>
      <c r="L9" s="236"/>
      <c r="M9" s="236"/>
      <c r="N9" s="236" t="s">
        <v>105</v>
      </c>
      <c r="O9" s="236"/>
      <c r="P9" s="236"/>
      <c r="Q9" s="236"/>
      <c r="R9" s="236"/>
      <c r="S9" s="236"/>
      <c r="T9" s="236"/>
      <c r="U9" s="236" t="s">
        <v>106</v>
      </c>
      <c r="V9" s="236"/>
      <c r="W9" s="236"/>
      <c r="X9" s="236"/>
      <c r="Y9" s="236"/>
      <c r="Z9" s="236"/>
      <c r="AA9" s="236"/>
      <c r="AB9" s="236" t="s">
        <v>107</v>
      </c>
      <c r="AC9" s="236"/>
      <c r="AD9" s="236"/>
      <c r="AE9" s="236"/>
      <c r="AF9" s="236"/>
      <c r="AG9" s="236"/>
      <c r="AH9" s="236"/>
      <c r="AI9" s="236" t="s">
        <v>110</v>
      </c>
      <c r="AJ9" s="236"/>
      <c r="AK9" s="236"/>
      <c r="AL9" s="259"/>
      <c r="AM9" s="250"/>
      <c r="AN9" s="251"/>
      <c r="AO9" s="251"/>
    </row>
    <row r="10" spans="2:41" ht="15" customHeight="1">
      <c r="B10" s="245"/>
      <c r="C10" s="254" t="s">
        <v>241</v>
      </c>
      <c r="D10" s="248"/>
      <c r="E10" s="236"/>
      <c r="F10" s="243"/>
      <c r="G10" s="64">
        <f>DATE($N$3,$T$3,1)</f>
        <v>45413</v>
      </c>
      <c r="H10" s="64">
        <f>DATE($N$3,$T$3,2)</f>
        <v>45414</v>
      </c>
      <c r="I10" s="64">
        <f>DATE($N$3,$T$3,3)</f>
        <v>45415</v>
      </c>
      <c r="J10" s="64">
        <f>DATE($N$3,$T$3,4)</f>
        <v>45416</v>
      </c>
      <c r="K10" s="64">
        <f>DATE($N$3,$T$3,5)</f>
        <v>45417</v>
      </c>
      <c r="L10" s="64">
        <f>DATE($N$3,$T$3,6)</f>
        <v>45418</v>
      </c>
      <c r="M10" s="64">
        <f>DATE($N$3,$T$3,7)</f>
        <v>45419</v>
      </c>
      <c r="N10" s="64">
        <f>DATE($N$3,$T$3,8)</f>
        <v>45420</v>
      </c>
      <c r="O10" s="64">
        <f>DATE($N$3,$T$3,9)</f>
        <v>45421</v>
      </c>
      <c r="P10" s="64">
        <f>DATE($N$3,$T$3,10)</f>
        <v>45422</v>
      </c>
      <c r="Q10" s="64">
        <f>DATE($N$3,$T$3,11)</f>
        <v>45423</v>
      </c>
      <c r="R10" s="64">
        <f>DATE($N$3,$T$3,12)</f>
        <v>45424</v>
      </c>
      <c r="S10" s="64">
        <f>DATE($N$3,$T$3,13)</f>
        <v>45425</v>
      </c>
      <c r="T10" s="64">
        <f>DATE($N$3,$T$3,14)</f>
        <v>45426</v>
      </c>
      <c r="U10" s="64">
        <f>DATE($N$3,$T$3,15)</f>
        <v>45427</v>
      </c>
      <c r="V10" s="64">
        <f>DATE($N$3,$T$3,16)</f>
        <v>45428</v>
      </c>
      <c r="W10" s="64">
        <f>DATE($N$3,$T$3,17)</f>
        <v>45429</v>
      </c>
      <c r="X10" s="64">
        <f>DATE($N$3,$T$3,18)</f>
        <v>45430</v>
      </c>
      <c r="Y10" s="64">
        <f>DATE($N$3,$T$3,19)</f>
        <v>45431</v>
      </c>
      <c r="Z10" s="64">
        <f>DATE($N$3,$T$3,20)</f>
        <v>45432</v>
      </c>
      <c r="AA10" s="64">
        <f>DATE($N$3,$T$3,21)</f>
        <v>45433</v>
      </c>
      <c r="AB10" s="64">
        <f>DATE($N$3,$T$3,22)</f>
        <v>45434</v>
      </c>
      <c r="AC10" s="64">
        <f>DATE($N$3,$T$3,23)</f>
        <v>45435</v>
      </c>
      <c r="AD10" s="64">
        <f>DATE($N$3,$T$3,24)</f>
        <v>45436</v>
      </c>
      <c r="AE10" s="64">
        <f>DATE($N$3,$T$3,25)</f>
        <v>45437</v>
      </c>
      <c r="AF10" s="64">
        <f>DATE($N$3,$T$3,26)</f>
        <v>45438</v>
      </c>
      <c r="AG10" s="64">
        <f>DATE($N$3,$T$3,27)</f>
        <v>45439</v>
      </c>
      <c r="AH10" s="64">
        <f>DATE($N$3,$T$3,28)</f>
        <v>45440</v>
      </c>
      <c r="AI10" s="64">
        <f>IF(DAY(EOMONTH(G10,0))&lt;29,"",DATE($N$3,$T$3,29))</f>
        <v>45441</v>
      </c>
      <c r="AJ10" s="64">
        <f>IF(DAY(EOMONTH(G10,0))&lt;30,"",DATE($N$3,$T$3,30))</f>
        <v>45442</v>
      </c>
      <c r="AK10" s="64">
        <f>IF(DAY(EOMONTH(G10,0))&lt;31,"",DATE($N$3,$T$3,31))</f>
        <v>45443</v>
      </c>
      <c r="AL10" s="259"/>
      <c r="AM10" s="250"/>
      <c r="AN10" s="251"/>
      <c r="AO10" s="251"/>
    </row>
    <row r="11" spans="2:41" ht="15" customHeight="1">
      <c r="B11" s="245"/>
      <c r="C11" s="255"/>
      <c r="D11" s="249"/>
      <c r="E11" s="236"/>
      <c r="F11" s="243"/>
      <c r="G11" s="65">
        <f>DATE($N$3,$T$3,1)</f>
        <v>45413</v>
      </c>
      <c r="H11" s="65">
        <f>DATE($N$3,$T$3,2)</f>
        <v>45414</v>
      </c>
      <c r="I11" s="65">
        <f>DATE($N$3,$T$3,3)</f>
        <v>45415</v>
      </c>
      <c r="J11" s="65">
        <f>DATE($N$3,$T$3,4)</f>
        <v>45416</v>
      </c>
      <c r="K11" s="65">
        <f>DATE($N$3,$T$3,5)</f>
        <v>45417</v>
      </c>
      <c r="L11" s="65">
        <f>DATE($N$3,$T$3,6)</f>
        <v>45418</v>
      </c>
      <c r="M11" s="65">
        <f>DATE($N$3,$T$3,7)</f>
        <v>45419</v>
      </c>
      <c r="N11" s="65">
        <f>DATE($N$3,$T$3,8)</f>
        <v>45420</v>
      </c>
      <c r="O11" s="65">
        <f>DATE($N$3,$T$3,9)</f>
        <v>45421</v>
      </c>
      <c r="P11" s="65">
        <f>DATE($N$3,$T$3,10)</f>
        <v>45422</v>
      </c>
      <c r="Q11" s="65">
        <f>DATE($N$3,$T$3,11)</f>
        <v>45423</v>
      </c>
      <c r="R11" s="65">
        <f>DATE($N$3,$T$3,12)</f>
        <v>45424</v>
      </c>
      <c r="S11" s="65">
        <f>DATE($N$3,$T$3,13)</f>
        <v>45425</v>
      </c>
      <c r="T11" s="65">
        <f>DATE($N$3,$T$3,14)</f>
        <v>45426</v>
      </c>
      <c r="U11" s="65">
        <f>DATE($N$3,$T$3,15)</f>
        <v>45427</v>
      </c>
      <c r="V11" s="65">
        <f>DATE($N$3,$T$3,16)</f>
        <v>45428</v>
      </c>
      <c r="W11" s="65">
        <f>DATE($N$3,$T$3,17)</f>
        <v>45429</v>
      </c>
      <c r="X11" s="65">
        <f>DATE($N$3,$T$3,18)</f>
        <v>45430</v>
      </c>
      <c r="Y11" s="65">
        <f>DATE($N$3,$T$3,19)</f>
        <v>45431</v>
      </c>
      <c r="Z11" s="65">
        <f>DATE($N$3,$T$3,20)</f>
        <v>45432</v>
      </c>
      <c r="AA11" s="65">
        <f>DATE($N$3,$T$3,21)</f>
        <v>45433</v>
      </c>
      <c r="AB11" s="65">
        <f>DATE($N$3,$T$3,22)</f>
        <v>45434</v>
      </c>
      <c r="AC11" s="65">
        <f>DATE($N$3,$T$3,23)</f>
        <v>45435</v>
      </c>
      <c r="AD11" s="65">
        <f>DATE($N$3,$T$3,24)</f>
        <v>45436</v>
      </c>
      <c r="AE11" s="65">
        <f>DATE($N$3,$T$3,25)</f>
        <v>45437</v>
      </c>
      <c r="AF11" s="65">
        <f>DATE($N$3,$T$3,26)</f>
        <v>45438</v>
      </c>
      <c r="AG11" s="65">
        <f>DATE($N$3,$T$3,27)</f>
        <v>45439</v>
      </c>
      <c r="AH11" s="65">
        <f>DATE($N$3,$T$3,28)</f>
        <v>45440</v>
      </c>
      <c r="AI11" s="65">
        <f>IF(DAY(EOMONTH(G11,0))&lt;29,"",DATE($N$3,$T$3,29))</f>
        <v>45441</v>
      </c>
      <c r="AJ11" s="65">
        <f>IF(DAY(EOMONTH(G11,0))&lt;30,"",DATE($N$3,$T$3,30))</f>
        <v>45442</v>
      </c>
      <c r="AK11" s="65">
        <f>IF(DAY(EOMONTH(G11,0))&lt;31,"",DATE($N$3,$T$3,31))</f>
        <v>45443</v>
      </c>
      <c r="AL11" s="259"/>
      <c r="AM11" s="250"/>
      <c r="AN11" s="251"/>
      <c r="AO11" s="251"/>
    </row>
    <row r="12" spans="2:41" ht="18" customHeight="1">
      <c r="B12" s="74">
        <v>1</v>
      </c>
      <c r="C12" s="102" t="s">
        <v>136</v>
      </c>
      <c r="D12" s="83" t="s">
        <v>185</v>
      </c>
      <c r="E12" s="103"/>
      <c r="F12" s="104" t="s">
        <v>185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+SUM(G12:AK12)</f>
        <v>0</v>
      </c>
      <c r="AM12" s="71">
        <f>IF($AL$4="４週",AL12/4,AL12/(DAY(EOMONTH($G$10,0))/7))</f>
        <v>0</v>
      </c>
      <c r="AN12" s="240"/>
      <c r="AO12" s="240"/>
    </row>
    <row r="13" spans="2:41" ht="18" customHeight="1">
      <c r="B13" s="74">
        <v>2</v>
      </c>
      <c r="C13" s="102" t="s">
        <v>116</v>
      </c>
      <c r="D13" s="83" t="s">
        <v>186</v>
      </c>
      <c r="E13" s="103"/>
      <c r="F13" s="104" t="s">
        <v>186</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ref="AL13:AL32" si="0">+SUM(G13:AK13)</f>
        <v>0</v>
      </c>
      <c r="AM13" s="71">
        <f t="shared" ref="AM13:AM31" si="1">IF($AL$4="４週",AL13/4,AL13/(DAY(EOMONTH($G$10,0))/7))</f>
        <v>0</v>
      </c>
      <c r="AN13" s="240"/>
      <c r="AO13" s="240"/>
    </row>
    <row r="14" spans="2:41" ht="18" customHeight="1">
      <c r="B14" s="74">
        <v>3</v>
      </c>
      <c r="C14" s="102" t="s">
        <v>117</v>
      </c>
      <c r="D14" s="83" t="s">
        <v>187</v>
      </c>
      <c r="E14" s="103"/>
      <c r="F14" s="104" t="s">
        <v>187</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 t="shared" si="1"/>
        <v>0</v>
      </c>
      <c r="AN14" s="240"/>
      <c r="AO14" s="240"/>
    </row>
    <row r="15" spans="2:41" ht="18" customHeight="1">
      <c r="B15" s="74">
        <v>4</v>
      </c>
      <c r="C15" s="102" t="s">
        <v>116</v>
      </c>
      <c r="D15" s="83" t="s">
        <v>188</v>
      </c>
      <c r="E15" s="103"/>
      <c r="F15" s="104" t="s">
        <v>188</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 t="shared" si="1"/>
        <v>0</v>
      </c>
      <c r="AN15" s="240"/>
      <c r="AO15" s="240"/>
    </row>
    <row r="16" spans="2:41" ht="18" customHeight="1">
      <c r="B16" s="74">
        <v>5</v>
      </c>
      <c r="C16" s="102"/>
      <c r="D16" s="83"/>
      <c r="E16" s="103"/>
      <c r="F16" s="10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si="1"/>
        <v>0</v>
      </c>
      <c r="AN16" s="240"/>
      <c r="AO16" s="240"/>
    </row>
    <row r="17" spans="2:41" ht="18" customHeight="1">
      <c r="B17" s="74">
        <v>6</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40"/>
      <c r="AO17" s="240"/>
    </row>
    <row r="18" spans="2:41" ht="18" customHeight="1">
      <c r="B18" s="74">
        <v>7</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40"/>
      <c r="AO18" s="240"/>
    </row>
    <row r="19" spans="2:41" ht="18" customHeight="1">
      <c r="B19" s="74">
        <v>8</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40"/>
      <c r="AO19" s="240"/>
    </row>
    <row r="20" spans="2:41" ht="18" customHeight="1">
      <c r="B20" s="74">
        <v>9</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0"/>
        <v>0</v>
      </c>
      <c r="AM20" s="71">
        <f t="shared" si="1"/>
        <v>0</v>
      </c>
      <c r="AN20" s="240"/>
      <c r="AO20" s="240"/>
    </row>
    <row r="21" spans="2:41" ht="18" customHeight="1">
      <c r="B21" s="74">
        <v>10</v>
      </c>
      <c r="C21" s="102"/>
      <c r="D21" s="83"/>
      <c r="E21" s="103"/>
      <c r="F21" s="104"/>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70">
        <f t="shared" si="0"/>
        <v>0</v>
      </c>
      <c r="AM21" s="71">
        <f t="shared" si="1"/>
        <v>0</v>
      </c>
      <c r="AN21" s="240"/>
      <c r="AO21" s="240"/>
    </row>
    <row r="22" spans="2:41" ht="18" customHeight="1">
      <c r="B22" s="74">
        <v>11</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0"/>
        <v>0</v>
      </c>
      <c r="AM22" s="71">
        <f t="shared" si="1"/>
        <v>0</v>
      </c>
      <c r="AN22" s="240"/>
      <c r="AO22" s="240"/>
    </row>
    <row r="23" spans="2:41" ht="18" customHeight="1">
      <c r="B23" s="74">
        <v>12</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0"/>
        <v>0</v>
      </c>
      <c r="AM23" s="71">
        <f t="shared" si="1"/>
        <v>0</v>
      </c>
      <c r="AN23" s="240"/>
      <c r="AO23" s="240"/>
    </row>
    <row r="24" spans="2:41" ht="18" customHeight="1">
      <c r="B24" s="74">
        <v>13</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0"/>
        <v>0</v>
      </c>
      <c r="AM24" s="71">
        <f t="shared" si="1"/>
        <v>0</v>
      </c>
      <c r="AN24" s="240"/>
      <c r="AO24" s="240"/>
    </row>
    <row r="25" spans="2:41" ht="18" customHeight="1">
      <c r="B25" s="74">
        <v>14</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0"/>
        <v>0</v>
      </c>
      <c r="AM25" s="71">
        <f t="shared" si="1"/>
        <v>0</v>
      </c>
      <c r="AN25" s="240"/>
      <c r="AO25" s="240"/>
    </row>
    <row r="26" spans="2:41" ht="18" customHeight="1">
      <c r="B26" s="74">
        <v>15</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0"/>
        <v>0</v>
      </c>
      <c r="AM26" s="71">
        <f t="shared" si="1"/>
        <v>0</v>
      </c>
      <c r="AN26" s="240"/>
      <c r="AO26" s="240"/>
    </row>
    <row r="27" spans="2:41" ht="18" customHeight="1">
      <c r="B27" s="74">
        <v>16</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0"/>
        <v>0</v>
      </c>
      <c r="AM27" s="71">
        <f t="shared" si="1"/>
        <v>0</v>
      </c>
      <c r="AN27" s="240"/>
      <c r="AO27" s="240"/>
    </row>
    <row r="28" spans="2:41" ht="18" customHeight="1">
      <c r="B28" s="74">
        <v>17</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0"/>
        <v>0</v>
      </c>
      <c r="AM28" s="71">
        <f t="shared" si="1"/>
        <v>0</v>
      </c>
      <c r="AN28" s="240"/>
      <c r="AO28" s="240"/>
    </row>
    <row r="29" spans="2:41" ht="18" customHeight="1">
      <c r="B29" s="74">
        <v>18</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0"/>
        <v>0</v>
      </c>
      <c r="AM29" s="71">
        <f t="shared" si="1"/>
        <v>0</v>
      </c>
      <c r="AN29" s="240"/>
      <c r="AO29" s="240"/>
    </row>
    <row r="30" spans="2:41" ht="18" customHeight="1">
      <c r="B30" s="74">
        <v>19</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40"/>
      <c r="AO30" s="240"/>
    </row>
    <row r="31" spans="2:41" ht="18" customHeight="1">
      <c r="B31" s="74">
        <v>20</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0"/>
        <v>0</v>
      </c>
      <c r="AM31" s="71">
        <f t="shared" si="1"/>
        <v>0</v>
      </c>
      <c r="AN31" s="240"/>
      <c r="AO31" s="240"/>
    </row>
    <row r="32" spans="2:41" ht="18" customHeight="1">
      <c r="B32" s="243" t="s">
        <v>94</v>
      </c>
      <c r="C32" s="244"/>
      <c r="D32" s="244"/>
      <c r="E32" s="244"/>
      <c r="F32" s="244"/>
      <c r="G32" s="72">
        <f>+SUM(G12:G31)</f>
        <v>0</v>
      </c>
      <c r="H32" s="72">
        <f t="shared" ref="H32:AK32" si="2">+SUM(H12:H31)</f>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2">
        <f t="shared" si="2"/>
        <v>0</v>
      </c>
      <c r="AL32" s="70">
        <f t="shared" si="0"/>
        <v>0</v>
      </c>
      <c r="AM32" s="71">
        <f>IF($AL$4="４週",AL32/4,AL32/(DAY(EOMONTH($G$10,0))/7))</f>
        <v>0</v>
      </c>
      <c r="AN32" s="245"/>
      <c r="AO32" s="245"/>
    </row>
    <row r="33" spans="2:44" ht="18" customHeight="1">
      <c r="B33" s="244" t="s">
        <v>96</v>
      </c>
      <c r="C33" s="244"/>
      <c r="D33" s="244"/>
      <c r="E33" s="244"/>
      <c r="F33" s="24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72"/>
      <c r="AM33" s="73"/>
      <c r="AN33" s="245"/>
      <c r="AO33" s="245"/>
    </row>
    <row r="34" spans="2:44" ht="15" customHeight="1">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4" ht="15" customHeight="1">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4" ht="15" customHeight="1">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4" ht="21" customHeight="1">
      <c r="B37" s="68" t="s">
        <v>214</v>
      </c>
      <c r="C37" s="67"/>
      <c r="D37" s="67"/>
      <c r="E37" s="67"/>
      <c r="F37" s="67"/>
      <c r="G37" s="67"/>
      <c r="H37" s="60"/>
      <c r="I37" s="60"/>
      <c r="J37" s="60"/>
      <c r="K37" s="60"/>
      <c r="L37" s="60"/>
      <c r="M37" s="60"/>
      <c r="N37" s="60"/>
      <c r="O37" s="60"/>
      <c r="P37" s="60"/>
      <c r="AN37" s="67"/>
      <c r="AO37" s="62"/>
    </row>
    <row r="38" spans="2:44" ht="24.95" customHeight="1">
      <c r="B38"/>
      <c r="C38" s="243" t="s">
        <v>216</v>
      </c>
      <c r="D38" s="244"/>
      <c r="E38" s="244"/>
      <c r="F38" s="244"/>
      <c r="G38" s="244"/>
      <c r="H38" s="244"/>
      <c r="I38" s="244"/>
      <c r="J38" s="244"/>
      <c r="K38" s="244"/>
      <c r="L38" s="246"/>
      <c r="M38" s="270" t="s">
        <v>221</v>
      </c>
      <c r="N38" s="270"/>
      <c r="O38" s="270"/>
      <c r="P38" s="270"/>
      <c r="Q38" s="270" t="s">
        <v>222</v>
      </c>
      <c r="R38" s="270"/>
      <c r="S38" s="270"/>
      <c r="T38" s="270"/>
      <c r="U38" s="270" t="s">
        <v>217</v>
      </c>
      <c r="V38" s="270"/>
      <c r="W38" s="270"/>
      <c r="X38" s="270"/>
      <c r="Y38"/>
      <c r="Z38"/>
      <c r="AA38"/>
      <c r="AB38"/>
      <c r="AC38"/>
      <c r="AD38"/>
      <c r="AE38"/>
      <c r="AF38"/>
      <c r="AG38"/>
      <c r="AH38"/>
      <c r="AI38"/>
      <c r="AJ38"/>
      <c r="AK38"/>
      <c r="AL38"/>
      <c r="AM38"/>
      <c r="AN38"/>
      <c r="AO38"/>
      <c r="AP38"/>
      <c r="AQ38"/>
      <c r="AR38"/>
    </row>
    <row r="39" spans="2:44" ht="18" customHeight="1">
      <c r="B39"/>
      <c r="C39" s="264" t="s">
        <v>215</v>
      </c>
      <c r="D39" s="265"/>
      <c r="E39" s="265"/>
      <c r="F39" s="265"/>
      <c r="G39" s="265"/>
      <c r="H39" s="265"/>
      <c r="I39" s="265"/>
      <c r="J39" s="265"/>
      <c r="K39" s="265"/>
      <c r="L39" s="266"/>
      <c r="M39" s="268">
        <v>30</v>
      </c>
      <c r="N39" s="268"/>
      <c r="O39" s="268"/>
      <c r="P39" s="268"/>
      <c r="Q39" s="268">
        <v>30</v>
      </c>
      <c r="R39" s="268"/>
      <c r="S39" s="268"/>
      <c r="T39" s="268"/>
      <c r="U39" s="269">
        <f>SUM(M39:T39)</f>
        <v>60</v>
      </c>
      <c r="V39" s="269"/>
      <c r="W39" s="269"/>
      <c r="X39" s="269"/>
      <c r="Y39"/>
      <c r="Z39"/>
      <c r="AA39"/>
      <c r="AB39"/>
      <c r="AC39"/>
      <c r="AD39"/>
      <c r="AE39"/>
      <c r="AF39"/>
      <c r="AG39"/>
      <c r="AH39"/>
      <c r="AI39"/>
      <c r="AJ39"/>
      <c r="AK39"/>
      <c r="AL39"/>
      <c r="AM39"/>
      <c r="AN39"/>
      <c r="AO39"/>
      <c r="AP39"/>
      <c r="AQ39"/>
      <c r="AR39"/>
    </row>
    <row r="40" spans="2:44" ht="5.0999999999999996" customHeight="1">
      <c r="B40" s="86"/>
      <c r="C40" s="86"/>
      <c r="D40" s="86"/>
      <c r="E40"/>
      <c r="F40"/>
      <c r="G40"/>
      <c r="H40"/>
      <c r="I4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105"/>
      <c r="AL40" s="60"/>
      <c r="AM40" s="67"/>
      <c r="AN40" s="67"/>
      <c r="AO40" s="62"/>
    </row>
    <row r="41" spans="2:44" ht="18" customHeight="1">
      <c r="B41" s="68" t="s">
        <v>200</v>
      </c>
      <c r="C41" s="60"/>
      <c r="E41" s="60"/>
      <c r="F41" s="60"/>
      <c r="G41" s="60"/>
      <c r="H41" s="60"/>
      <c r="I41" s="60"/>
      <c r="J41" s="60"/>
      <c r="K41" s="60"/>
      <c r="L41" s="60"/>
      <c r="M41" s="60"/>
      <c r="N41" s="60"/>
      <c r="O41" s="60"/>
      <c r="P41" s="60"/>
      <c r="Q41" s="60"/>
      <c r="R41" s="60"/>
      <c r="S41" s="60"/>
      <c r="T41" s="60"/>
      <c r="U41" s="60"/>
      <c r="V41" s="60"/>
      <c r="W41" s="60"/>
      <c r="X41" s="67"/>
      <c r="Y41" s="60"/>
      <c r="Z41" s="60"/>
      <c r="AA41" s="60"/>
      <c r="AB41" s="60"/>
      <c r="AC41" s="60"/>
      <c r="AD41" s="60"/>
      <c r="AE41" s="60"/>
      <c r="AF41" s="60"/>
      <c r="AG41" s="60"/>
      <c r="AH41" s="60"/>
      <c r="AI41" s="60"/>
      <c r="AJ41" s="60"/>
      <c r="AK41" s="105"/>
      <c r="AL41" s="60"/>
      <c r="AM41" s="67"/>
      <c r="AN41" s="67"/>
      <c r="AO41" s="62"/>
    </row>
    <row r="42" spans="2:44" ht="54.95" customHeight="1">
      <c r="B42" s="236" t="s">
        <v>196</v>
      </c>
      <c r="C42" s="236"/>
      <c r="D42" s="271" t="s">
        <v>218</v>
      </c>
      <c r="E42" s="259"/>
      <c r="F42"/>
      <c r="G42"/>
      <c r="H42"/>
      <c r="I42"/>
      <c r="J42"/>
      <c r="K42"/>
      <c r="L42"/>
      <c r="M42"/>
      <c r="N42"/>
      <c r="O42"/>
      <c r="P42"/>
      <c r="Q42"/>
      <c r="R42"/>
      <c r="S42"/>
      <c r="T42"/>
      <c r="U42"/>
      <c r="V42"/>
      <c r="W42"/>
      <c r="X42"/>
      <c r="Y42"/>
      <c r="Z42"/>
      <c r="AA42"/>
      <c r="AB42"/>
      <c r="AC42"/>
      <c r="AD42"/>
      <c r="AE42"/>
      <c r="AF42"/>
      <c r="AG42"/>
      <c r="AH42"/>
      <c r="AI42"/>
      <c r="AJ42"/>
      <c r="AK42"/>
      <c r="AL42" s="67"/>
      <c r="AM42" s="62"/>
    </row>
    <row r="43" spans="2:44" ht="18" customHeight="1">
      <c r="B43" s="250" t="s">
        <v>201</v>
      </c>
      <c r="C43" s="250"/>
      <c r="D43" s="272">
        <f>ROUNDDOWN(IF(C39="主として知的障害のある児童を入所させる福祉型障害児入所施設",U39/6.7,IF(C39="主として肢体不自由のある児童を入所させる福祉型障害児入所施設",M39/10+Q39/20,0)),1)</f>
        <v>8.9</v>
      </c>
      <c r="E43" s="273"/>
      <c r="F43"/>
      <c r="G43"/>
      <c r="H43"/>
      <c r="I43"/>
      <c r="J43"/>
      <c r="K43"/>
      <c r="L43"/>
      <c r="M43"/>
      <c r="N43"/>
      <c r="O43"/>
      <c r="P43"/>
      <c r="Q43"/>
      <c r="R43"/>
      <c r="S43"/>
      <c r="T43"/>
      <c r="U43"/>
      <c r="V43"/>
      <c r="W43"/>
      <c r="X43"/>
      <c r="Y43"/>
      <c r="Z43"/>
      <c r="AA43"/>
      <c r="AB43"/>
      <c r="AC43"/>
      <c r="AD43"/>
      <c r="AE43"/>
      <c r="AF43"/>
      <c r="AG43"/>
      <c r="AH43"/>
      <c r="AI43"/>
      <c r="AJ43"/>
      <c r="AK43"/>
      <c r="AL43" s="67"/>
      <c r="AM43" s="62"/>
    </row>
    <row r="44" spans="2:44" ht="5.0999999999999996" customHeight="1">
      <c r="B44" s="86"/>
      <c r="C44" s="86"/>
      <c r="D44" s="86"/>
      <c r="E44" s="86"/>
      <c r="F44" s="86"/>
      <c r="G44" s="86"/>
      <c r="H44" s="86"/>
      <c r="I44" s="86"/>
      <c r="J44" s="86"/>
      <c r="K44" s="60"/>
      <c r="L44" s="60"/>
      <c r="M44" s="60"/>
      <c r="N44" s="105"/>
      <c r="O44" s="60"/>
      <c r="P44" s="60"/>
      <c r="Q44" s="60"/>
      <c r="R44"/>
      <c r="X44" s="67"/>
      <c r="Y44" s="60"/>
      <c r="Z44" s="60"/>
      <c r="AA44" s="60"/>
      <c r="AB44" s="60"/>
      <c r="AC44" s="60"/>
      <c r="AD44" s="60"/>
      <c r="AE44" s="60"/>
      <c r="AF44" s="60"/>
      <c r="AG44" s="60"/>
      <c r="AH44" s="60"/>
      <c r="AI44" s="60"/>
      <c r="AJ44" s="60"/>
      <c r="AK44" s="105"/>
      <c r="AL44" s="60"/>
      <c r="AM44" s="67"/>
      <c r="AN44" s="67"/>
      <c r="AO44" s="62"/>
    </row>
    <row r="45" spans="2:44" ht="21" customHeight="1">
      <c r="B45" s="68" t="s">
        <v>252</v>
      </c>
      <c r="C45" s="59"/>
      <c r="D45" s="63"/>
      <c r="E45" s="63"/>
      <c r="F45" s="63"/>
      <c r="G45" s="63"/>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3"/>
      <c r="AN45" s="63"/>
      <c r="AO45" s="62"/>
    </row>
    <row r="46" spans="2:44" ht="24.95" customHeight="1">
      <c r="B46" s="62"/>
      <c r="C46" s="67"/>
      <c r="D46" s="233" t="str">
        <f>IF(VLOOKUP($AL$2,選択肢!$A$1:$J$32,D51,FALSE)=0,"-",VLOOKUP($AL$2,選択肢!$A$1:$J$32,D51,FALSE))</f>
        <v>児童発達支援管理責任者</v>
      </c>
      <c r="E46" s="234"/>
      <c r="F46" s="241" t="str">
        <f>IF(VLOOKUP($AL$2,選択肢!$A$1:$J$32,F51,FALSE)=0,"-",VLOOKUP($AL$2,選択肢!$A$1:$J$32,F51,FALSE))</f>
        <v>医師</v>
      </c>
      <c r="G46" s="241"/>
      <c r="H46" s="241"/>
      <c r="I46" s="241"/>
      <c r="J46" s="233" t="str">
        <f>IF(VLOOKUP($AL$2,選択肢!$A$1:$J$32,J51,FALSE)=0,"-",VLOOKUP($AL$2,選択肢!$A$1:$J$32,J51,FALSE))</f>
        <v>看護職員</v>
      </c>
      <c r="K46" s="234"/>
      <c r="L46" s="234"/>
      <c r="M46" s="234"/>
      <c r="N46" s="234"/>
      <c r="O46" s="235"/>
      <c r="P46" s="233" t="str">
        <f>IF(VLOOKUP($AL$2,選択肢!$A$1:$J$32,P51,FALSE)=0,"-",VLOOKUP($AL$2,選択肢!$A$1:$J$32,P51,FALSE))</f>
        <v>児童指導員</v>
      </c>
      <c r="Q46" s="234"/>
      <c r="R46" s="234"/>
      <c r="S46" s="234"/>
      <c r="T46" s="234"/>
      <c r="U46" s="235"/>
      <c r="V46" s="233" t="str">
        <f>IF(VLOOKUP($AL$2,選択肢!$A$1:$J$32,V51,FALSE)=0,"-",VLOOKUP($AL$2,選択肢!$A$1:$J$32,V51,FALSE))</f>
        <v>保育士</v>
      </c>
      <c r="W46" s="234"/>
      <c r="X46" s="234"/>
      <c r="Y46" s="234"/>
      <c r="Z46" s="234"/>
      <c r="AA46" s="235"/>
      <c r="AB46" s="233" t="str">
        <f>IF(VLOOKUP($AL$2,選択肢!$A$1:$J$32,AB51,FALSE)=0,"-",VLOOKUP($AL$2,選択肢!$A$1:$J$32,AB51,FALSE))</f>
        <v>心理担当職員</v>
      </c>
      <c r="AC46" s="234"/>
      <c r="AD46" s="234"/>
      <c r="AE46" s="234"/>
      <c r="AF46" s="234"/>
      <c r="AG46" s="235"/>
      <c r="AH46" s="241" t="str">
        <f>IF(VLOOKUP($AL$2,選択肢!$A$1:$J$32,AH51,FALSE)=0,"-",VLOOKUP($AL$2,選択肢!$A$1:$J$32,AH51,FALSE))</f>
        <v>理学療法士又は作業療法士</v>
      </c>
      <c r="AI46" s="241"/>
      <c r="AJ46" s="241"/>
      <c r="AK46" s="241"/>
      <c r="AL46" s="241"/>
      <c r="AM46" s="241" t="str">
        <f>IF(VLOOKUP($AL$2,選択肢!$A$1:$J$32,AM51,FALSE)=0,"-",VLOOKUP($AL$2,選択肢!$A$1:$J$32,AM51,FALSE))</f>
        <v>職業指導員</v>
      </c>
      <c r="AN46" s="241"/>
      <c r="AO46" s="62"/>
    </row>
    <row r="47" spans="2:44" ht="18" customHeight="1">
      <c r="B47" s="62"/>
      <c r="C47" s="67"/>
      <c r="D47" s="101" t="s">
        <v>56</v>
      </c>
      <c r="E47" s="101" t="s">
        <v>57</v>
      </c>
      <c r="F47" s="100" t="s">
        <v>56</v>
      </c>
      <c r="G47" s="242" t="s">
        <v>57</v>
      </c>
      <c r="H47" s="242"/>
      <c r="I47" s="242"/>
      <c r="J47" s="237" t="s">
        <v>56</v>
      </c>
      <c r="K47" s="238"/>
      <c r="L47" s="239"/>
      <c r="M47" s="237" t="s">
        <v>57</v>
      </c>
      <c r="N47" s="238"/>
      <c r="O47" s="239"/>
      <c r="P47" s="237" t="s">
        <v>56</v>
      </c>
      <c r="Q47" s="238"/>
      <c r="R47" s="239"/>
      <c r="S47" s="237" t="s">
        <v>57</v>
      </c>
      <c r="T47" s="238"/>
      <c r="U47" s="239"/>
      <c r="V47" s="237" t="s">
        <v>56</v>
      </c>
      <c r="W47" s="238"/>
      <c r="X47" s="239"/>
      <c r="Y47" s="237" t="s">
        <v>57</v>
      </c>
      <c r="Z47" s="238"/>
      <c r="AA47" s="239"/>
      <c r="AB47" s="237" t="s">
        <v>56</v>
      </c>
      <c r="AC47" s="238"/>
      <c r="AD47" s="239"/>
      <c r="AE47" s="237" t="s">
        <v>57</v>
      </c>
      <c r="AF47" s="238"/>
      <c r="AG47" s="239"/>
      <c r="AH47" s="237" t="s">
        <v>56</v>
      </c>
      <c r="AI47" s="238"/>
      <c r="AJ47" s="239"/>
      <c r="AK47" s="237" t="s">
        <v>57</v>
      </c>
      <c r="AL47" s="239"/>
      <c r="AM47" s="100" t="s">
        <v>19</v>
      </c>
      <c r="AN47" s="100" t="s">
        <v>18</v>
      </c>
      <c r="AO47" s="62"/>
    </row>
    <row r="48" spans="2:44" ht="18" customHeight="1">
      <c r="B48" s="62"/>
      <c r="C48" s="75" t="s">
        <v>108</v>
      </c>
      <c r="D48" s="100">
        <f>COUNTIFS($C$12:$C$31,D$46,$D$12:$D$31,"A",$F$12:$F$31,"*")</f>
        <v>1</v>
      </c>
      <c r="E48" s="100">
        <f>COUNTIFS($C$12:$C$31,D$46,$D$12:$D$31,"B",$F$12:$F$31,"*")</f>
        <v>0</v>
      </c>
      <c r="F48" s="100">
        <f>COUNTIFS($C$12:$C$31,F$46,$D$12:$D$31,"A",$F$12:$F$31,"*")</f>
        <v>0</v>
      </c>
      <c r="G48" s="237">
        <f>COUNTIFS($C$12:$C$31,F$46,$D$12:$D$31,"B",$F$12:$F$31,"*")</f>
        <v>1</v>
      </c>
      <c r="H48" s="238"/>
      <c r="I48" s="239"/>
      <c r="J48" s="237">
        <f>COUNTIFS($C$12:$C$31,J$46,$D$12:$D$31,"A",$F$12:$F$31,"*")</f>
        <v>0</v>
      </c>
      <c r="K48" s="238"/>
      <c r="L48" s="239"/>
      <c r="M48" s="237">
        <f>COUNTIFS($C$12:$C$31,J$46,$D$12:$D$31,"B",$F$12:$F$31,"*")</f>
        <v>0</v>
      </c>
      <c r="N48" s="238"/>
      <c r="O48" s="239"/>
      <c r="P48" s="237">
        <f>COUNTIFS($C$12:$C$31,P$46,$D$12:$D$31,"A",$F$12:$F$31,"*")</f>
        <v>0</v>
      </c>
      <c r="Q48" s="238"/>
      <c r="R48" s="239"/>
      <c r="S48" s="237">
        <f>COUNTIFS($C$12:$C$31,P$46,$D$12:$D$31,"B",$F$12:$F$31,"*")</f>
        <v>0</v>
      </c>
      <c r="T48" s="238"/>
      <c r="U48" s="239"/>
      <c r="V48" s="237">
        <f>COUNTIFS($C$12:$C$31,V$46,$D$12:$D$31,"A",$F$12:$F$31,"*")</f>
        <v>0</v>
      </c>
      <c r="W48" s="238"/>
      <c r="X48" s="239"/>
      <c r="Y48" s="237">
        <f>COUNTIFS($C$12:$C$31,V$46,$D$12:$D$31,"B",$F$12:$F$31,"*")</f>
        <v>0</v>
      </c>
      <c r="Z48" s="238"/>
      <c r="AA48" s="239"/>
      <c r="AB48" s="237">
        <f>COUNTIFS($C$12:$C$31,AB$46,$D$12:$D$31,"A",$F$12:$F$31,"*")</f>
        <v>0</v>
      </c>
      <c r="AC48" s="238"/>
      <c r="AD48" s="239"/>
      <c r="AE48" s="237">
        <f>COUNTIFS($C$12:$C$31,AB$46,$D$12:$D$31,"B",$F$12:$F$31,"*")</f>
        <v>0</v>
      </c>
      <c r="AF48" s="238"/>
      <c r="AG48" s="239"/>
      <c r="AH48" s="237">
        <f>COUNTIFS($C$12:$C$31,AH$46,$D$12:$D$31,"A",$F$12:$F$31,"*")</f>
        <v>0</v>
      </c>
      <c r="AI48" s="238"/>
      <c r="AJ48" s="239"/>
      <c r="AK48" s="237">
        <f>COUNTIFS($C$12:$C$31,AH$46,$D$12:$D$31,"B",$F$12:$F$31,"*")</f>
        <v>0</v>
      </c>
      <c r="AL48" s="239"/>
      <c r="AM48" s="100">
        <f>COUNTIFS($C$12:$C$31,AM$46,$D$12:$D$31,"A",$F$12:$F$31,"*")</f>
        <v>0</v>
      </c>
      <c r="AN48" s="100">
        <f>COUNTIFS($C$12:$C$31,AM$46,$D$12:$D$31,"B",$F$12:$F$31,"*")</f>
        <v>0</v>
      </c>
      <c r="AO48" s="62"/>
    </row>
    <row r="49" spans="2:41" ht="18" customHeight="1">
      <c r="B49" s="62"/>
      <c r="C49" s="82" t="s">
        <v>109</v>
      </c>
      <c r="D49" s="100">
        <f>COUNTIFS($C$12:$C$31,D$46,$D$12:$D$31,"C",$F$12:$F$31,"*")</f>
        <v>0</v>
      </c>
      <c r="E49" s="100">
        <f>COUNTIFS($C$12:$C$31,D$46,$D$12:$D$31,"D",$F$12:$F$31,"*")</f>
        <v>0</v>
      </c>
      <c r="F49" s="100">
        <f>COUNTIFS($C$12:$C$31,F$46,$D$12:$D$31,"C",$F$12:$F$31,"*")</f>
        <v>0</v>
      </c>
      <c r="G49" s="237">
        <f>COUNTIFS($C$12:$C$31,F$46,$D$12:$D$31,"D",$F$12:$F$31,"*")</f>
        <v>1</v>
      </c>
      <c r="H49" s="238"/>
      <c r="I49" s="239"/>
      <c r="J49" s="237">
        <f>COUNTIFS($C$12:$C$31,J$46,$D$12:$D$31,"C",$F$12:$F$31,"*")</f>
        <v>1</v>
      </c>
      <c r="K49" s="238"/>
      <c r="L49" s="239"/>
      <c r="M49" s="237">
        <f>COUNTIFS($C$12:$C$31,J$46,$D$12:$D$31,"D",$F$12:$F$31,"*")</f>
        <v>0</v>
      </c>
      <c r="N49" s="238"/>
      <c r="O49" s="239"/>
      <c r="P49" s="237">
        <f>COUNTIFS($C$12:$C$31,P$46,$D$12:$D$31,"C",$F$12:$F$31,"*")</f>
        <v>0</v>
      </c>
      <c r="Q49" s="238"/>
      <c r="R49" s="239"/>
      <c r="S49" s="237">
        <f>COUNTIFS($C$12:$C$31,P$46,$D$12:$D$31,"D",$F$12:$F$31,"*")</f>
        <v>0</v>
      </c>
      <c r="T49" s="238"/>
      <c r="U49" s="239"/>
      <c r="V49" s="237">
        <f>COUNTIFS($C$12:$C$31,V$46,$D$12:$D$31,"C",$F$12:$F$31,"*")</f>
        <v>0</v>
      </c>
      <c r="W49" s="238"/>
      <c r="X49" s="239"/>
      <c r="Y49" s="237">
        <f>COUNTIFS($C$12:$C$31,V$46,$D$12:$D$31,"D",$F$12:$F$31,"*")</f>
        <v>0</v>
      </c>
      <c r="Z49" s="238"/>
      <c r="AA49" s="239"/>
      <c r="AB49" s="237">
        <f>COUNTIFS($C$12:$C$31,AB$46,$D$12:$D$31,"C",$F$12:$F$31,"*")</f>
        <v>0</v>
      </c>
      <c r="AC49" s="238"/>
      <c r="AD49" s="239"/>
      <c r="AE49" s="237">
        <f>COUNTIFS($C$12:$C$31,AB$46,$D$12:$D$31,"D",$F$12:$F$31,"*")</f>
        <v>0</v>
      </c>
      <c r="AF49" s="238"/>
      <c r="AG49" s="239"/>
      <c r="AH49" s="237">
        <f>COUNTIFS($C$12:$C$31,AH$46,$D$12:$D$31,"C",$F$12:$F$31,"*")</f>
        <v>0</v>
      </c>
      <c r="AI49" s="238"/>
      <c r="AJ49" s="239"/>
      <c r="AK49" s="237">
        <f>COUNTIFS($C$12:$C$31,AH$46,$D$12:$D$31,"D",$F$12:$F$31,"*")</f>
        <v>0</v>
      </c>
      <c r="AL49" s="239"/>
      <c r="AM49" s="100">
        <f>COUNTIFS($C$12:$C$31,AM$46,$D$12:$D$31,"C",$F$12:$F$31,"*")</f>
        <v>0</v>
      </c>
      <c r="AN49" s="100">
        <f>COUNTIFS($C$12:$C$31,AM$46,$D$12:$D$31,"D",$F$12:$F$31,"*")</f>
        <v>0</v>
      </c>
      <c r="AO49" s="62"/>
    </row>
    <row r="50" spans="2:41" ht="24.95" customHeight="1">
      <c r="B50" s="62"/>
      <c r="C50" s="82" t="s">
        <v>195</v>
      </c>
      <c r="D50" s="233" t="str">
        <f>IF($AL$4="４週",SUMIFS($AL$12:$AL$31,$C$12:$C$31,D46)/4/$AI$6,IF($AL$4="歴月",SUMIFS($AL$12:$AL$31,$C$12:$C$31,D46)/$AM$6,"記載する期間を選択してください"))</f>
        <v>記載する期間を選択してください</v>
      </c>
      <c r="E50" s="235"/>
      <c r="F50" s="233" t="str">
        <f>IF($AL$4="４週",SUMIFS($AL$12:$AL$31,$C$12:$C$31,F46)/4/$AI$6,IF($AL$4="歴月",SUMIFS($AL$12:$AL$31,$C$12:$C$31,F46)/$AM$6,"記載する期間を選択してください"))</f>
        <v>記載する期間を選択してください</v>
      </c>
      <c r="G50" s="234"/>
      <c r="H50" s="234"/>
      <c r="I50" s="235"/>
      <c r="J50" s="233" t="str">
        <f>IF($AL$4="４週",SUMIFS($AL$12:$AL$31,$C$12:$C$31,J46)/4/$AI$6,IF($AL$4="歴月",SUMIFS($AL$12:$AL$31,$C$12:$C$31,J46)/$AM$6,"記載する期間を選択してください"))</f>
        <v>記載する期間を選択してください</v>
      </c>
      <c r="K50" s="234"/>
      <c r="L50" s="234"/>
      <c r="M50" s="234"/>
      <c r="N50" s="234"/>
      <c r="O50" s="235"/>
      <c r="P50" s="233" t="str">
        <f>IF($AL$4="４週",SUMIFS($AL$12:$AL$31,$C$12:$C$31,P46)/4/$AI$6,IF($AL$4="歴月",SUMIFS($AL$12:$AL$31,$C$12:$C$31,P46)/$AM$6,"記載する期間を選択してください"))</f>
        <v>記載する期間を選択してください</v>
      </c>
      <c r="Q50" s="234"/>
      <c r="R50" s="234"/>
      <c r="S50" s="234"/>
      <c r="T50" s="234"/>
      <c r="U50" s="235"/>
      <c r="V50" s="233" t="str">
        <f>IF($AL$4="４週",SUMIFS($AL$12:$AL$31,$C$12:$C$31,V46)/4/$AI$6,IF($AL$4="歴月",SUMIFS($AL$12:$AL$31,$C$12:$C$31,V46)/$AM$6,"記載する期間を選択してください"))</f>
        <v>記載する期間を選択してください</v>
      </c>
      <c r="W50" s="234"/>
      <c r="X50" s="234"/>
      <c r="Y50" s="234"/>
      <c r="Z50" s="234"/>
      <c r="AA50" s="235"/>
      <c r="AB50" s="233" t="str">
        <f>IF($AL$4="４週",SUMIFS($AL$12:$AL$31,$C$12:$C$31,AB46)/4/$AI$6,IF($AL$4="歴月",SUMIFS($AL$12:$AL$31,$C$12:$C$31,AB46)/$AM$6,"記載する期間を選択してください"))</f>
        <v>記載する期間を選択してください</v>
      </c>
      <c r="AC50" s="234"/>
      <c r="AD50" s="234"/>
      <c r="AE50" s="234"/>
      <c r="AF50" s="234"/>
      <c r="AG50" s="235"/>
      <c r="AH50" s="233" t="str">
        <f>IF($AL$4="４週",SUMIFS($AL$12:$AL$31,$C$12:$C$31,AH46)/4/$AI$6,IF($AL$4="歴月",SUMIFS($AL$12:$AL$31,$C$12:$C$31,AH46)/$AM$6,"記載する期間を選択してください"))</f>
        <v>記載する期間を選択してください</v>
      </c>
      <c r="AI50" s="234"/>
      <c r="AJ50" s="234"/>
      <c r="AK50" s="234"/>
      <c r="AL50" s="235"/>
      <c r="AM50" s="233" t="str">
        <f>IF($AL$4="４週",SUMIFS($AL$12:$AL$31,$C$12:$C$31,AM46)/4/$AI$6,IF($AL$4="歴月",SUMIFS($AL$12:$AL$31,$C$12:$C$31,AM46)/$AM$6,"記載する期間を選択してください"))</f>
        <v>記載する期間を選択してください</v>
      </c>
      <c r="AN50" s="235"/>
      <c r="AO50" s="62"/>
    </row>
    <row r="51" spans="2:41" ht="5.0999999999999996" customHeight="1">
      <c r="B51" s="62"/>
      <c r="C51" s="59"/>
      <c r="D51" s="78">
        <v>2</v>
      </c>
      <c r="E51" s="78"/>
      <c r="F51" s="78">
        <v>3</v>
      </c>
      <c r="G51" s="78"/>
      <c r="H51" s="78"/>
      <c r="I51" s="78"/>
      <c r="J51" s="78">
        <v>4</v>
      </c>
      <c r="K51" s="78"/>
      <c r="L51" s="78"/>
      <c r="M51" s="78"/>
      <c r="N51" s="78"/>
      <c r="O51" s="78"/>
      <c r="P51" s="78">
        <v>5</v>
      </c>
      <c r="Q51" s="78"/>
      <c r="R51" s="78"/>
      <c r="S51" s="78"/>
      <c r="T51" s="78"/>
      <c r="U51" s="78"/>
      <c r="V51" s="78">
        <v>6</v>
      </c>
      <c r="W51" s="78"/>
      <c r="X51" s="78"/>
      <c r="Y51" s="78"/>
      <c r="Z51" s="78"/>
      <c r="AA51" s="78"/>
      <c r="AB51" s="78">
        <v>7</v>
      </c>
      <c r="AC51" s="78"/>
      <c r="AD51" s="78"/>
      <c r="AE51" s="78"/>
      <c r="AF51" s="78"/>
      <c r="AG51" s="78"/>
      <c r="AH51" s="78">
        <v>8</v>
      </c>
      <c r="AI51" s="78"/>
      <c r="AJ51" s="78"/>
      <c r="AK51" s="78"/>
      <c r="AL51" s="78"/>
      <c r="AM51" s="78">
        <v>9</v>
      </c>
      <c r="AN51" s="99"/>
      <c r="AO51" s="62"/>
    </row>
    <row r="52" spans="2:41" ht="15" customHeight="1">
      <c r="B52" s="60" t="s">
        <v>165</v>
      </c>
      <c r="C52" s="91"/>
      <c r="D52" s="92"/>
      <c r="E52" s="92"/>
      <c r="F52" s="92"/>
      <c r="G52" s="93"/>
      <c r="H52" s="92"/>
      <c r="I52" s="78"/>
      <c r="J52" s="78"/>
      <c r="K52" s="78"/>
      <c r="L52" s="78"/>
      <c r="M52" s="78"/>
      <c r="N52" s="78"/>
      <c r="O52" s="78"/>
      <c r="P52" s="78"/>
      <c r="Q52" s="78"/>
      <c r="R52" s="78"/>
      <c r="S52" s="78">
        <v>6</v>
      </c>
      <c r="T52" s="78"/>
      <c r="U52" s="78"/>
      <c r="V52" s="78"/>
      <c r="W52" s="78"/>
      <c r="X52" s="78"/>
      <c r="Y52" s="78">
        <v>7</v>
      </c>
      <c r="Z52" s="78"/>
      <c r="AA52" s="78"/>
      <c r="AB52" s="78"/>
      <c r="AC52" s="78"/>
      <c r="AD52" s="78"/>
      <c r="AE52" s="78">
        <v>8</v>
      </c>
      <c r="AF52" s="78"/>
      <c r="AG52" s="78"/>
      <c r="AH52" s="79"/>
      <c r="AI52" s="79"/>
      <c r="AJ52" s="79"/>
      <c r="AK52" s="79">
        <v>9</v>
      </c>
      <c r="AL52" s="77"/>
      <c r="AM52" s="77"/>
      <c r="AN52" s="62"/>
    </row>
    <row r="53" spans="2:41" s="60" customFormat="1" ht="15" customHeight="1">
      <c r="B53" s="60" t="s">
        <v>166</v>
      </c>
      <c r="C53" s="86"/>
      <c r="D53" s="86"/>
      <c r="E53" s="86"/>
      <c r="F53" s="86"/>
      <c r="G53" s="86"/>
      <c r="H53" s="86"/>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row>
    <row r="54" spans="2:41" s="60" customFormat="1" ht="15" customHeight="1">
      <c r="B54" s="60" t="s">
        <v>202</v>
      </c>
      <c r="C54" s="86"/>
      <c r="D54" s="86"/>
      <c r="E54" s="86"/>
      <c r="F54" s="86"/>
      <c r="G54" s="86"/>
      <c r="H54" s="86"/>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row>
    <row r="55" spans="2:41" s="60" customFormat="1" ht="15" customHeight="1">
      <c r="B55" s="60" t="s">
        <v>167</v>
      </c>
      <c r="C55" s="86"/>
      <c r="D55" s="86"/>
      <c r="E55" s="86"/>
      <c r="F55" s="86"/>
      <c r="G55" s="86"/>
      <c r="H55" s="86"/>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row>
    <row r="56" spans="2:41" s="60" customFormat="1" ht="15" customHeight="1">
      <c r="B56" s="60" t="s">
        <v>168</v>
      </c>
      <c r="C56" s="86"/>
      <c r="D56" s="86"/>
      <c r="E56" s="86"/>
      <c r="F56" s="86"/>
      <c r="G56" s="86"/>
      <c r="H56" s="86"/>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row>
    <row r="57" spans="2:41" ht="15" customHeight="1">
      <c r="B57" s="60" t="s">
        <v>169</v>
      </c>
      <c r="C57" s="94"/>
      <c r="D57" s="60"/>
      <c r="E57" s="60"/>
      <c r="F57" s="60"/>
      <c r="G57" s="60"/>
      <c r="H57" s="60"/>
    </row>
    <row r="58" spans="2:41" ht="15" customHeight="1">
      <c r="B58" s="60" t="s">
        <v>170</v>
      </c>
      <c r="C58" s="94"/>
      <c r="D58" s="60"/>
      <c r="E58" s="60"/>
      <c r="F58" s="60"/>
      <c r="G58" s="60"/>
      <c r="H58" s="60"/>
    </row>
    <row r="59" spans="2:41" ht="15" customHeight="1">
      <c r="B59" s="60"/>
      <c r="C59" s="75" t="s">
        <v>171</v>
      </c>
      <c r="D59" s="236" t="s">
        <v>172</v>
      </c>
      <c r="E59" s="236"/>
      <c r="F59" s="236"/>
      <c r="G59" s="60"/>
      <c r="H59" s="60"/>
    </row>
    <row r="60" spans="2:41" ht="15" customHeight="1">
      <c r="B60" s="60"/>
      <c r="C60" s="97" t="s">
        <v>185</v>
      </c>
      <c r="D60" s="232" t="s">
        <v>173</v>
      </c>
      <c r="E60" s="232"/>
      <c r="F60" s="232"/>
      <c r="G60" s="60"/>
      <c r="H60" s="60"/>
    </row>
    <row r="61" spans="2:41" ht="15" customHeight="1">
      <c r="B61" s="60"/>
      <c r="C61" s="97" t="s">
        <v>186</v>
      </c>
      <c r="D61" s="232" t="s">
        <v>174</v>
      </c>
      <c r="E61" s="232"/>
      <c r="F61" s="232"/>
      <c r="G61" s="60"/>
      <c r="H61" s="60"/>
    </row>
    <row r="62" spans="2:41" ht="15" customHeight="1">
      <c r="B62" s="60"/>
      <c r="C62" s="97" t="s">
        <v>187</v>
      </c>
      <c r="D62" s="232" t="s">
        <v>175</v>
      </c>
      <c r="E62" s="232"/>
      <c r="F62" s="232"/>
      <c r="G62" s="60"/>
      <c r="H62" s="60"/>
    </row>
    <row r="63" spans="2:41" ht="15" customHeight="1">
      <c r="B63" s="60"/>
      <c r="C63" s="97" t="s">
        <v>188</v>
      </c>
      <c r="D63" s="232" t="s">
        <v>176</v>
      </c>
      <c r="E63" s="232"/>
      <c r="F63" s="232"/>
      <c r="G63" s="60"/>
      <c r="H63" s="60"/>
    </row>
    <row r="64" spans="2:41" ht="15" customHeight="1">
      <c r="B64" s="60"/>
      <c r="C64" s="60" t="s">
        <v>177</v>
      </c>
      <c r="D64" s="60"/>
      <c r="E64" s="60"/>
      <c r="F64" s="60"/>
      <c r="G64" s="60"/>
      <c r="H64" s="60"/>
    </row>
    <row r="65" spans="2:8" ht="15" customHeight="1">
      <c r="B65" s="60"/>
      <c r="C65" s="60" t="s">
        <v>189</v>
      </c>
      <c r="D65" s="60"/>
      <c r="E65" s="60"/>
      <c r="F65" s="60"/>
      <c r="G65" s="60"/>
      <c r="H65" s="60"/>
    </row>
    <row r="66" spans="2:8" ht="15" customHeight="1">
      <c r="B66" s="60"/>
      <c r="C66" s="60" t="s">
        <v>178</v>
      </c>
      <c r="D66" s="60"/>
      <c r="E66" s="60"/>
      <c r="F66" s="60"/>
      <c r="G66" s="60"/>
      <c r="H66" s="60"/>
    </row>
    <row r="67" spans="2:8" ht="15" customHeight="1">
      <c r="B67" s="60" t="s">
        <v>179</v>
      </c>
      <c r="C67" s="94"/>
      <c r="D67" s="60"/>
      <c r="E67" s="60"/>
      <c r="F67" s="60"/>
      <c r="G67" s="60"/>
      <c r="H67" s="60"/>
    </row>
    <row r="68" spans="2:8" ht="15" customHeight="1">
      <c r="B68" s="60" t="s">
        <v>240</v>
      </c>
      <c r="C68" s="94"/>
      <c r="D68" s="60"/>
      <c r="E68" s="60"/>
      <c r="F68" s="60"/>
      <c r="G68" s="60"/>
      <c r="H68" s="60"/>
    </row>
    <row r="69" spans="2:8" ht="15" customHeight="1">
      <c r="B69" s="60" t="s">
        <v>190</v>
      </c>
      <c r="C69" s="94"/>
      <c r="D69" s="60"/>
      <c r="E69" s="60"/>
      <c r="F69" s="60"/>
      <c r="G69" s="60"/>
      <c r="H69" s="60"/>
    </row>
    <row r="70" spans="2:8" ht="15" customHeight="1">
      <c r="B70" s="60" t="s">
        <v>181</v>
      </c>
      <c r="C70" s="94"/>
      <c r="D70" s="60"/>
      <c r="E70" s="60"/>
      <c r="F70" s="60"/>
      <c r="G70" s="60"/>
      <c r="H70" s="60"/>
    </row>
    <row r="71" spans="2:8" ht="15" customHeight="1">
      <c r="B71" s="60" t="s">
        <v>242</v>
      </c>
      <c r="C71" s="94"/>
      <c r="D71" s="60"/>
      <c r="E71" s="60"/>
      <c r="F71" s="60"/>
      <c r="G71" s="60"/>
      <c r="H71" s="60"/>
    </row>
    <row r="72" spans="2:8" ht="15" customHeight="1">
      <c r="B72" s="60" t="s">
        <v>243</v>
      </c>
      <c r="C72" s="94"/>
      <c r="D72" s="60"/>
      <c r="E72" s="60"/>
      <c r="F72" s="60"/>
      <c r="G72" s="60"/>
      <c r="H72" s="60"/>
    </row>
    <row r="73" spans="2:8" ht="15" customHeight="1">
      <c r="B73" s="60"/>
      <c r="C73" s="60" t="s">
        <v>244</v>
      </c>
      <c r="D73" s="60"/>
      <c r="E73" s="60"/>
      <c r="F73" s="60"/>
      <c r="G73" s="60"/>
      <c r="H73" s="60"/>
    </row>
    <row r="74" spans="2:8" ht="15" customHeight="1">
      <c r="B74" s="60"/>
      <c r="C74" s="60" t="s">
        <v>245</v>
      </c>
      <c r="D74" s="60"/>
      <c r="E74" s="60"/>
      <c r="F74" s="60"/>
      <c r="G74" s="60"/>
      <c r="H74" s="60"/>
    </row>
    <row r="75" spans="2:8" ht="15" customHeight="1">
      <c r="B75" s="60" t="s">
        <v>246</v>
      </c>
      <c r="C75" s="94"/>
      <c r="D75" s="60"/>
      <c r="E75" s="60"/>
      <c r="F75" s="60"/>
      <c r="G75" s="60"/>
      <c r="H75" s="60"/>
    </row>
    <row r="76" spans="2:8" ht="15" customHeight="1">
      <c r="B76" s="60" t="s">
        <v>182</v>
      </c>
      <c r="C76" s="94"/>
      <c r="D76" s="60"/>
      <c r="E76" s="60"/>
      <c r="F76" s="60"/>
      <c r="G76" s="60"/>
      <c r="H76" s="60"/>
    </row>
    <row r="77" spans="2:8" ht="15" customHeight="1">
      <c r="B77" s="60" t="s">
        <v>247</v>
      </c>
      <c r="C77" s="94"/>
      <c r="D77" s="60"/>
      <c r="E77" s="60"/>
      <c r="F77" s="60"/>
      <c r="G77" s="60"/>
      <c r="H77" s="60"/>
    </row>
    <row r="78" spans="2:8" ht="15" customHeight="1">
      <c r="B78" s="60" t="s">
        <v>248</v>
      </c>
      <c r="C78" s="94"/>
      <c r="D78" s="60"/>
      <c r="E78" s="60"/>
      <c r="F78" s="60"/>
      <c r="G78" s="60"/>
      <c r="H78" s="60"/>
    </row>
    <row r="79" spans="2:8" ht="15" customHeight="1">
      <c r="B79" s="60" t="s">
        <v>183</v>
      </c>
      <c r="C79" s="94"/>
      <c r="D79" s="60"/>
      <c r="E79" s="60"/>
      <c r="F79" s="60"/>
      <c r="G79" s="60"/>
      <c r="H79" s="60"/>
    </row>
    <row r="80" spans="2:8" ht="15" customHeight="1">
      <c r="B80" s="60" t="s">
        <v>184</v>
      </c>
      <c r="C80" s="94"/>
      <c r="D80" s="60"/>
      <c r="E80" s="60"/>
      <c r="F80" s="60"/>
      <c r="G80" s="60"/>
      <c r="H80" s="60"/>
    </row>
    <row r="81" spans="2:8" ht="15" customHeight="1">
      <c r="B81" s="60" t="s">
        <v>249</v>
      </c>
      <c r="C81" s="94"/>
      <c r="D81" s="60"/>
      <c r="E81" s="60"/>
      <c r="F81" s="60"/>
      <c r="G81" s="60"/>
      <c r="H81" s="60"/>
    </row>
    <row r="82" spans="2:8" ht="15" customHeight="1">
      <c r="B82" s="60" t="s">
        <v>250</v>
      </c>
      <c r="C82" s="94"/>
      <c r="D82" s="60"/>
      <c r="E82" s="60"/>
      <c r="F82" s="60"/>
      <c r="G82" s="60"/>
      <c r="H82" s="60"/>
    </row>
  </sheetData>
  <mergeCells count="113">
    <mergeCell ref="AL4:AO4"/>
    <mergeCell ref="AL5:AO5"/>
    <mergeCell ref="AI6:AK6"/>
    <mergeCell ref="AL8:AL11"/>
    <mergeCell ref="AL2:AO2"/>
    <mergeCell ref="N3:Q3"/>
    <mergeCell ref="R3:S3"/>
    <mergeCell ref="T3:U3"/>
    <mergeCell ref="V3:W3"/>
    <mergeCell ref="AL3:AO3"/>
    <mergeCell ref="AM8:AM11"/>
    <mergeCell ref="AN8:AO11"/>
    <mergeCell ref="N9:T9"/>
    <mergeCell ref="B8:B11"/>
    <mergeCell ref="D8:D11"/>
    <mergeCell ref="E8:E11"/>
    <mergeCell ref="F8:F11"/>
    <mergeCell ref="G8:AK8"/>
    <mergeCell ref="G9:M9"/>
    <mergeCell ref="U9:AA9"/>
    <mergeCell ref="AB9:AH9"/>
    <mergeCell ref="AI9:AK9"/>
    <mergeCell ref="C8:C9"/>
    <mergeCell ref="C10:C11"/>
    <mergeCell ref="AN12:AO12"/>
    <mergeCell ref="AN13:AO13"/>
    <mergeCell ref="AN14:AO14"/>
    <mergeCell ref="AN15:AO15"/>
    <mergeCell ref="AN16:AO16"/>
    <mergeCell ref="AN17:AO17"/>
    <mergeCell ref="AN18:AO18"/>
    <mergeCell ref="AN19:AO19"/>
    <mergeCell ref="AN20:AO20"/>
    <mergeCell ref="AN21:AO21"/>
    <mergeCell ref="AN22:AO22"/>
    <mergeCell ref="AN23:AO23"/>
    <mergeCell ref="AN24:AO24"/>
    <mergeCell ref="AN25:AO25"/>
    <mergeCell ref="AN26:AO26"/>
    <mergeCell ref="AN27:AO27"/>
    <mergeCell ref="AN28:AO28"/>
    <mergeCell ref="AN29:AO29"/>
    <mergeCell ref="AN30:AO30"/>
    <mergeCell ref="AN31:AO31"/>
    <mergeCell ref="B32:F32"/>
    <mergeCell ref="AN32:AO33"/>
    <mergeCell ref="B33:F33"/>
    <mergeCell ref="C38:L38"/>
    <mergeCell ref="M38:P38"/>
    <mergeCell ref="V46:AA46"/>
    <mergeCell ref="AB46:AG46"/>
    <mergeCell ref="C39:L39"/>
    <mergeCell ref="M39:P39"/>
    <mergeCell ref="B42:C42"/>
    <mergeCell ref="D42:E42"/>
    <mergeCell ref="B43:C43"/>
    <mergeCell ref="D43:E43"/>
    <mergeCell ref="AH46:AL46"/>
    <mergeCell ref="AM46:AN46"/>
    <mergeCell ref="AK47:AL47"/>
    <mergeCell ref="G48:I48"/>
    <mergeCell ref="J48:L48"/>
    <mergeCell ref="M48:O48"/>
    <mergeCell ref="P48:R48"/>
    <mergeCell ref="S48:U48"/>
    <mergeCell ref="V48:X48"/>
    <mergeCell ref="Y48:AA48"/>
    <mergeCell ref="AB48:AD48"/>
    <mergeCell ref="AE48:AG48"/>
    <mergeCell ref="AH48:AJ48"/>
    <mergeCell ref="AK48:AL48"/>
    <mergeCell ref="G47:I47"/>
    <mergeCell ref="J47:L47"/>
    <mergeCell ref="M47:O47"/>
    <mergeCell ref="P47:R47"/>
    <mergeCell ref="S47:U47"/>
    <mergeCell ref="V47:X47"/>
    <mergeCell ref="Y47:AA47"/>
    <mergeCell ref="AB47:AD47"/>
    <mergeCell ref="AE47:AG47"/>
    <mergeCell ref="J49:L49"/>
    <mergeCell ref="M49:O49"/>
    <mergeCell ref="P49:R49"/>
    <mergeCell ref="S49:U49"/>
    <mergeCell ref="V49:X49"/>
    <mergeCell ref="Y49:AA49"/>
    <mergeCell ref="AB49:AD49"/>
    <mergeCell ref="AE49:AG49"/>
    <mergeCell ref="AH47:AJ47"/>
    <mergeCell ref="AM50:AN50"/>
    <mergeCell ref="D59:F59"/>
    <mergeCell ref="D60:F60"/>
    <mergeCell ref="D61:F61"/>
    <mergeCell ref="D62:F62"/>
    <mergeCell ref="D63:F63"/>
    <mergeCell ref="Q38:T38"/>
    <mergeCell ref="Q39:T39"/>
    <mergeCell ref="U38:X38"/>
    <mergeCell ref="U39:X39"/>
    <mergeCell ref="D46:E46"/>
    <mergeCell ref="F46:I46"/>
    <mergeCell ref="J46:O46"/>
    <mergeCell ref="P46:U46"/>
    <mergeCell ref="AH49:AJ49"/>
    <mergeCell ref="AK49:AL49"/>
    <mergeCell ref="D50:E50"/>
    <mergeCell ref="F50:I50"/>
    <mergeCell ref="J50:O50"/>
    <mergeCell ref="P50:U50"/>
    <mergeCell ref="V50:AA50"/>
    <mergeCell ref="AB50:AG50"/>
    <mergeCell ref="AH50:AL50"/>
    <mergeCell ref="G49:I49"/>
  </mergeCells>
  <phoneticPr fontId="3"/>
  <dataValidations count="8">
    <dataValidation type="list" allowBlank="1" showInputMessage="1" showErrorMessage="1" sqref="C39:L39"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L4:AO4" xr:uid="{00000000-0002-0000-1D00-000001000000}">
      <formula1>"４週,歴月"</formula1>
    </dataValidation>
    <dataValidation type="list" allowBlank="1" showInputMessage="1" showErrorMessage="1" sqref="AL5:AO5" xr:uid="{00000000-0002-0000-1D00-000002000000}">
      <formula1>"予定,実績"</formula1>
    </dataValidation>
    <dataValidation type="whole" operator="greaterThanOrEqual" allowBlank="1" showInputMessage="1" showErrorMessage="1" sqref="M39:X39" xr:uid="{00000000-0002-0000-1D00-000003000000}">
      <formula1>0</formula1>
    </dataValidation>
    <dataValidation operator="greaterThanOrEqual" allowBlank="1" showInputMessage="1" showErrorMessage="1" sqref="J40:J41 M40:M41 M44 J44" xr:uid="{00000000-0002-0000-1D00-000004000000}"/>
    <dataValidation type="list" allowBlank="1" showInputMessage="1" showErrorMessage="1" sqref="D12:D31" xr:uid="{00000000-0002-0000-1D00-000005000000}">
      <formula1>"A,B,C,D"</formula1>
    </dataValidation>
    <dataValidation type="list" allowBlank="1" showInputMessage="1" sqref="C13:C31" xr:uid="{00000000-0002-0000-1D00-000006000000}">
      <formula1>INDIRECT($AL$2)</formula1>
    </dataValidation>
    <dataValidation allowBlank="1" showInputMessage="1" sqref="C12"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ゴシック,標準"&amp;10（別紙２－７）
（標準様式４）</oddHeader>
  </headerFooter>
  <rowBreaks count="1" manualBreakCount="1">
    <brk id="44" min="1" max="4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FF0000"/>
  </sheetPr>
  <dimension ref="A1:L32"/>
  <sheetViews>
    <sheetView workbookViewId="0">
      <selection activeCell="H28" sqref="H28"/>
    </sheetView>
  </sheetViews>
  <sheetFormatPr defaultRowHeight="18.75"/>
  <cols>
    <col min="1" max="1" width="26.375" customWidth="1"/>
    <col min="2" max="2" width="9" customWidth="1"/>
    <col min="3" max="3" width="22" customWidth="1"/>
  </cols>
  <sheetData>
    <row r="1" spans="1:12">
      <c r="A1" t="s">
        <v>152</v>
      </c>
      <c r="B1" t="s">
        <v>141</v>
      </c>
      <c r="C1" t="s">
        <v>142</v>
      </c>
      <c r="D1" t="s">
        <v>143</v>
      </c>
      <c r="E1" t="s">
        <v>144</v>
      </c>
      <c r="F1" t="s">
        <v>145</v>
      </c>
      <c r="G1" t="s">
        <v>146</v>
      </c>
      <c r="H1" t="s">
        <v>147</v>
      </c>
      <c r="I1" t="s">
        <v>148</v>
      </c>
      <c r="J1" t="s">
        <v>149</v>
      </c>
      <c r="K1" t="s">
        <v>229</v>
      </c>
    </row>
    <row r="2" spans="1:12">
      <c r="A2" t="s">
        <v>234</v>
      </c>
      <c r="B2" t="s">
        <v>112</v>
      </c>
      <c r="C2" t="s">
        <v>113</v>
      </c>
      <c r="D2" t="s">
        <v>114</v>
      </c>
    </row>
    <row r="3" spans="1:12">
      <c r="A3" t="s">
        <v>231</v>
      </c>
      <c r="B3" t="s">
        <v>112</v>
      </c>
      <c r="C3" t="s">
        <v>113</v>
      </c>
      <c r="D3" t="s">
        <v>114</v>
      </c>
    </row>
    <row r="4" spans="1:12">
      <c r="A4" t="s">
        <v>232</v>
      </c>
      <c r="B4" t="s">
        <v>112</v>
      </c>
      <c r="C4" t="s">
        <v>113</v>
      </c>
      <c r="D4" t="s">
        <v>114</v>
      </c>
    </row>
    <row r="5" spans="1:12">
      <c r="A5" t="s">
        <v>233</v>
      </c>
      <c r="B5" t="s">
        <v>112</v>
      </c>
      <c r="C5" t="s">
        <v>113</v>
      </c>
      <c r="D5" t="s">
        <v>114</v>
      </c>
    </row>
    <row r="6" spans="1:12">
      <c r="A6" s="106" t="s">
        <v>103</v>
      </c>
      <c r="B6" s="106" t="s">
        <v>112</v>
      </c>
      <c r="C6" s="106" t="s">
        <v>115</v>
      </c>
      <c r="D6" s="106" t="s">
        <v>116</v>
      </c>
      <c r="E6" s="106" t="s">
        <v>117</v>
      </c>
      <c r="F6" s="106" t="s">
        <v>118</v>
      </c>
      <c r="G6" s="106"/>
      <c r="H6" s="106"/>
      <c r="I6" s="106"/>
      <c r="J6" s="106"/>
    </row>
    <row r="7" spans="1:12">
      <c r="A7" s="106" t="s">
        <v>95</v>
      </c>
      <c r="B7" s="106" t="s">
        <v>112</v>
      </c>
      <c r="C7" s="106" t="s">
        <v>115</v>
      </c>
      <c r="D7" s="106" t="s">
        <v>116</v>
      </c>
      <c r="E7" s="106" t="s">
        <v>117</v>
      </c>
      <c r="F7" s="106" t="s">
        <v>119</v>
      </c>
      <c r="G7" s="106" t="s">
        <v>120</v>
      </c>
      <c r="H7" s="106" t="s">
        <v>226</v>
      </c>
      <c r="I7" s="106" t="s">
        <v>118</v>
      </c>
      <c r="J7" s="106"/>
    </row>
    <row r="8" spans="1:12">
      <c r="A8" s="106" t="s">
        <v>203</v>
      </c>
      <c r="B8" s="106" t="s">
        <v>112</v>
      </c>
      <c r="C8" s="106" t="s">
        <v>118</v>
      </c>
      <c r="D8" s="106"/>
      <c r="E8" s="106"/>
      <c r="F8" s="106"/>
      <c r="G8" s="106"/>
      <c r="H8" s="106"/>
      <c r="I8" s="106"/>
      <c r="J8" s="106"/>
    </row>
    <row r="9" spans="1:12">
      <c r="A9" s="106" t="s">
        <v>204</v>
      </c>
      <c r="B9" s="106" t="s">
        <v>112</v>
      </c>
      <c r="C9" s="106" t="s">
        <v>118</v>
      </c>
      <c r="D9" s="106"/>
      <c r="E9" s="106"/>
      <c r="F9" s="106"/>
      <c r="G9" s="106"/>
      <c r="H9" s="106"/>
      <c r="I9" s="106"/>
      <c r="J9" s="106"/>
    </row>
    <row r="10" spans="1:12">
      <c r="A10" s="106" t="s">
        <v>205</v>
      </c>
      <c r="B10" s="106" t="s">
        <v>112</v>
      </c>
      <c r="C10" s="106" t="s">
        <v>118</v>
      </c>
      <c r="D10" s="106"/>
      <c r="E10" s="106"/>
      <c r="F10" s="106"/>
      <c r="G10" s="106"/>
      <c r="H10" s="106"/>
      <c r="I10" s="106"/>
      <c r="J10" s="106"/>
    </row>
    <row r="11" spans="1:12">
      <c r="A11" s="106" t="s">
        <v>102</v>
      </c>
      <c r="B11" s="106" t="s">
        <v>112</v>
      </c>
      <c r="C11" s="106" t="s">
        <v>113</v>
      </c>
      <c r="D11" s="106" t="s">
        <v>114</v>
      </c>
      <c r="E11" s="106"/>
      <c r="F11" s="106"/>
      <c r="G11" s="106"/>
      <c r="H11" s="106"/>
      <c r="I11" s="106"/>
      <c r="J11" s="106"/>
    </row>
    <row r="12" spans="1:12">
      <c r="A12" s="106" t="s">
        <v>206</v>
      </c>
      <c r="B12" s="106" t="s">
        <v>112</v>
      </c>
      <c r="C12" s="106" t="s">
        <v>115</v>
      </c>
      <c r="D12" s="106" t="s">
        <v>127</v>
      </c>
      <c r="E12" s="106" t="s">
        <v>118</v>
      </c>
      <c r="F12" s="106"/>
      <c r="G12" s="106"/>
      <c r="H12" s="106"/>
      <c r="I12" s="106"/>
      <c r="J12" s="106"/>
    </row>
    <row r="13" spans="1:12">
      <c r="A13" s="106" t="s">
        <v>207</v>
      </c>
      <c r="B13" s="106" t="s">
        <v>112</v>
      </c>
      <c r="C13" s="106" t="s">
        <v>115</v>
      </c>
      <c r="D13" s="106" t="s">
        <v>127</v>
      </c>
      <c r="E13" s="106"/>
      <c r="F13" s="106"/>
      <c r="G13" s="106"/>
      <c r="H13" s="106"/>
      <c r="I13" s="106"/>
      <c r="J13" s="106"/>
    </row>
    <row r="14" spans="1:12">
      <c r="A14" s="106" t="s">
        <v>208</v>
      </c>
      <c r="B14" s="106" t="s">
        <v>112</v>
      </c>
      <c r="C14" s="106" t="s">
        <v>115</v>
      </c>
      <c r="D14" s="106" t="s">
        <v>127</v>
      </c>
      <c r="E14" s="106" t="s">
        <v>118</v>
      </c>
      <c r="F14" s="106" t="s">
        <v>235</v>
      </c>
      <c r="G14" s="106"/>
      <c r="H14" s="106"/>
      <c r="I14" s="106"/>
      <c r="J14" s="106"/>
    </row>
    <row r="15" spans="1:12">
      <c r="A15" s="106" t="s">
        <v>128</v>
      </c>
      <c r="B15" s="106" t="s">
        <v>112</v>
      </c>
      <c r="C15" s="106" t="s">
        <v>115</v>
      </c>
      <c r="D15" s="106" t="s">
        <v>116</v>
      </c>
      <c r="E15" s="106" t="s">
        <v>117</v>
      </c>
      <c r="F15" s="106" t="s">
        <v>119</v>
      </c>
      <c r="G15" s="106" t="s">
        <v>120</v>
      </c>
      <c r="H15" s="106" t="s">
        <v>226</v>
      </c>
      <c r="I15" s="106" t="s">
        <v>129</v>
      </c>
      <c r="J15" s="106" t="s">
        <v>130</v>
      </c>
      <c r="K15" t="s">
        <v>118</v>
      </c>
      <c r="L15" s="106"/>
    </row>
    <row r="16" spans="1:12">
      <c r="A16" s="106" t="s">
        <v>197</v>
      </c>
      <c r="B16" s="106" t="s">
        <v>112</v>
      </c>
      <c r="C16" s="106" t="s">
        <v>115</v>
      </c>
      <c r="D16" s="106" t="s">
        <v>117</v>
      </c>
      <c r="E16" s="106" t="s">
        <v>119</v>
      </c>
      <c r="F16" s="106" t="s">
        <v>120</v>
      </c>
      <c r="G16" s="106" t="s">
        <v>226</v>
      </c>
      <c r="H16" s="106" t="s">
        <v>118</v>
      </c>
      <c r="I16" s="106"/>
      <c r="J16" s="106"/>
    </row>
    <row r="17" spans="1:11">
      <c r="A17" s="106" t="s">
        <v>198</v>
      </c>
      <c r="B17" s="106" t="s">
        <v>112</v>
      </c>
      <c r="C17" s="106" t="s">
        <v>115</v>
      </c>
      <c r="D17" s="106" t="s">
        <v>121</v>
      </c>
      <c r="E17" s="106" t="s">
        <v>118</v>
      </c>
      <c r="F17" s="106"/>
      <c r="G17" s="106"/>
      <c r="H17" s="106"/>
      <c r="I17" s="106"/>
      <c r="J17" s="106"/>
    </row>
    <row r="18" spans="1:11">
      <c r="A18" s="106" t="s">
        <v>254</v>
      </c>
      <c r="B18" s="106" t="s">
        <v>112</v>
      </c>
      <c r="C18" s="106" t="s">
        <v>255</v>
      </c>
      <c r="D18" s="106"/>
      <c r="E18" s="106"/>
      <c r="F18" s="106"/>
      <c r="G18" s="106"/>
      <c r="H18" s="106"/>
      <c r="I18" s="106"/>
      <c r="J18" s="106"/>
    </row>
    <row r="19" spans="1:11">
      <c r="A19" s="106" t="s">
        <v>101</v>
      </c>
      <c r="B19" s="106" t="s">
        <v>112</v>
      </c>
      <c r="C19" s="106" t="s">
        <v>115</v>
      </c>
      <c r="D19" s="106" t="s">
        <v>122</v>
      </c>
      <c r="E19" s="106" t="s">
        <v>123</v>
      </c>
      <c r="F19" s="106" t="s">
        <v>124</v>
      </c>
      <c r="G19" s="106"/>
      <c r="H19" s="106"/>
      <c r="I19" s="106"/>
      <c r="J19" s="106"/>
    </row>
    <row r="20" spans="1:11">
      <c r="A20" s="106" t="s">
        <v>228</v>
      </c>
      <c r="B20" s="106" t="s">
        <v>112</v>
      </c>
      <c r="C20" s="106" t="s">
        <v>115</v>
      </c>
      <c r="D20" s="106" t="s">
        <v>123</v>
      </c>
      <c r="E20" s="106" t="s">
        <v>124</v>
      </c>
      <c r="F20" s="106"/>
      <c r="G20" s="106"/>
      <c r="H20" s="106"/>
      <c r="I20" s="106"/>
      <c r="J20" s="106"/>
    </row>
    <row r="21" spans="1:11">
      <c r="A21" s="106" t="s">
        <v>227</v>
      </c>
      <c r="B21" s="106" t="s">
        <v>112</v>
      </c>
      <c r="C21" s="106" t="s">
        <v>115</v>
      </c>
      <c r="D21" s="106" t="s">
        <v>123</v>
      </c>
      <c r="E21" s="106" t="s">
        <v>124</v>
      </c>
      <c r="F21" s="106"/>
      <c r="G21" s="106"/>
      <c r="H21" s="106"/>
      <c r="I21" s="106"/>
      <c r="J21" s="106"/>
    </row>
    <row r="22" spans="1:11">
      <c r="A22" s="106" t="s">
        <v>100</v>
      </c>
      <c r="B22" s="106" t="s">
        <v>112</v>
      </c>
      <c r="C22" s="106" t="s">
        <v>114</v>
      </c>
      <c r="D22" s="106"/>
      <c r="E22" s="106"/>
      <c r="F22" s="106"/>
      <c r="G22" s="106"/>
      <c r="H22" s="106"/>
      <c r="I22" s="106"/>
      <c r="J22" s="106"/>
    </row>
    <row r="23" spans="1:11">
      <c r="A23" s="106" t="s">
        <v>99</v>
      </c>
      <c r="B23" s="106" t="s">
        <v>112</v>
      </c>
      <c r="C23" s="106" t="s">
        <v>115</v>
      </c>
      <c r="D23" s="106" t="s">
        <v>125</v>
      </c>
      <c r="E23" s="106"/>
      <c r="F23" s="106"/>
      <c r="G23" s="106"/>
      <c r="H23" s="106"/>
      <c r="I23" s="106"/>
      <c r="J23" s="106"/>
    </row>
    <row r="24" spans="1:11">
      <c r="A24" s="106" t="s">
        <v>98</v>
      </c>
      <c r="B24" s="106" t="s">
        <v>112</v>
      </c>
      <c r="C24" s="106" t="s">
        <v>115</v>
      </c>
      <c r="D24" s="106" t="s">
        <v>126</v>
      </c>
      <c r="E24" s="106"/>
      <c r="F24" s="106"/>
      <c r="G24" s="106"/>
      <c r="H24" s="106"/>
      <c r="I24" s="106"/>
      <c r="J24" s="106"/>
    </row>
    <row r="25" spans="1:11">
      <c r="A25" s="106" t="s">
        <v>132</v>
      </c>
      <c r="B25" s="106" t="s">
        <v>112</v>
      </c>
      <c r="C25" s="106" t="s">
        <v>131</v>
      </c>
      <c r="D25" s="106" t="s">
        <v>225</v>
      </c>
      <c r="E25" s="106"/>
      <c r="F25" s="106"/>
      <c r="G25" s="106"/>
      <c r="H25" s="106"/>
      <c r="I25" s="106"/>
      <c r="J25" s="106"/>
    </row>
    <row r="26" spans="1:11">
      <c r="A26" s="106" t="s">
        <v>199</v>
      </c>
      <c r="B26" s="106" t="s">
        <v>112</v>
      </c>
      <c r="C26" s="106" t="s">
        <v>136</v>
      </c>
      <c r="D26" s="106" t="s">
        <v>137</v>
      </c>
      <c r="E26" s="106" t="s">
        <v>138</v>
      </c>
      <c r="F26" s="106" t="s">
        <v>139</v>
      </c>
      <c r="G26" s="106" t="s">
        <v>117</v>
      </c>
      <c r="H26" s="106" t="s">
        <v>239</v>
      </c>
      <c r="I26" s="106"/>
      <c r="J26" s="106"/>
    </row>
    <row r="27" spans="1:11">
      <c r="A27" s="106" t="s">
        <v>213</v>
      </c>
      <c r="B27" s="106" t="s">
        <v>112</v>
      </c>
      <c r="C27" s="106" t="s">
        <v>136</v>
      </c>
      <c r="D27" s="106" t="s">
        <v>209</v>
      </c>
      <c r="E27" s="106" t="s">
        <v>117</v>
      </c>
      <c r="F27" s="106" t="s">
        <v>137</v>
      </c>
      <c r="G27" s="106" t="s">
        <v>138</v>
      </c>
      <c r="H27" s="106" t="s">
        <v>139</v>
      </c>
      <c r="I27" s="106" t="s">
        <v>239</v>
      </c>
      <c r="J27" s="106"/>
    </row>
    <row r="28" spans="1:11">
      <c r="A28" s="106" t="s">
        <v>212</v>
      </c>
      <c r="B28" s="106" t="s">
        <v>112</v>
      </c>
      <c r="C28" s="106" t="s">
        <v>136</v>
      </c>
      <c r="D28" s="106" t="s">
        <v>209</v>
      </c>
      <c r="E28" s="106" t="s">
        <v>137</v>
      </c>
      <c r="F28" s="106" t="s">
        <v>138</v>
      </c>
      <c r="G28" s="106" t="s">
        <v>210</v>
      </c>
      <c r="H28" s="106" t="s">
        <v>211</v>
      </c>
      <c r="I28" s="106" t="s">
        <v>139</v>
      </c>
      <c r="J28" s="106" t="s">
        <v>117</v>
      </c>
      <c r="K28" s="106" t="s">
        <v>239</v>
      </c>
    </row>
    <row r="29" spans="1:11">
      <c r="A29" s="106" t="s">
        <v>133</v>
      </c>
      <c r="B29" s="106" t="s">
        <v>112</v>
      </c>
      <c r="C29" s="106" t="s">
        <v>136</v>
      </c>
      <c r="D29" s="106" t="s">
        <v>140</v>
      </c>
      <c r="E29" s="106"/>
      <c r="F29" s="106"/>
      <c r="G29" s="106"/>
      <c r="H29" s="106"/>
      <c r="I29" s="106"/>
      <c r="J29" s="106"/>
      <c r="K29" s="106"/>
    </row>
    <row r="30" spans="1:11">
      <c r="A30" s="106" t="s">
        <v>111</v>
      </c>
      <c r="B30" s="106" t="s">
        <v>112</v>
      </c>
      <c r="C30" s="106" t="s">
        <v>136</v>
      </c>
      <c r="D30" s="106" t="s">
        <v>140</v>
      </c>
      <c r="E30" s="106"/>
      <c r="F30" s="106"/>
      <c r="G30" s="106"/>
      <c r="H30" s="106"/>
      <c r="I30" s="106"/>
      <c r="J30" s="106"/>
      <c r="K30" s="106"/>
    </row>
    <row r="31" spans="1:11">
      <c r="A31" s="106" t="s">
        <v>134</v>
      </c>
      <c r="B31" s="106" t="s">
        <v>112</v>
      </c>
      <c r="C31" s="106" t="s">
        <v>136</v>
      </c>
      <c r="D31" s="106" t="s">
        <v>116</v>
      </c>
      <c r="E31" s="106" t="s">
        <v>117</v>
      </c>
      <c r="F31" s="106" t="s">
        <v>137</v>
      </c>
      <c r="G31" s="106" t="s">
        <v>138</v>
      </c>
      <c r="H31" s="106" t="s">
        <v>210</v>
      </c>
      <c r="I31" s="106" t="s">
        <v>211</v>
      </c>
      <c r="J31" s="106" t="s">
        <v>219</v>
      </c>
      <c r="K31" s="106"/>
    </row>
    <row r="32" spans="1:11">
      <c r="A32" s="106" t="s">
        <v>135</v>
      </c>
      <c r="B32" s="106" t="s">
        <v>136</v>
      </c>
      <c r="C32" s="106" t="s">
        <v>116</v>
      </c>
      <c r="D32" s="106" t="s">
        <v>117</v>
      </c>
      <c r="E32" s="106" t="s">
        <v>137</v>
      </c>
      <c r="F32" s="106" t="s">
        <v>138</v>
      </c>
      <c r="G32" s="106" t="s">
        <v>219</v>
      </c>
      <c r="H32" s="106" t="s">
        <v>223</v>
      </c>
      <c r="I32" s="106" t="s">
        <v>224</v>
      </c>
      <c r="J32" s="106"/>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2.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3.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2-1 勤務形態一覧表（児童発達支援・放課後デイサービス）</vt:lpstr>
      <vt:lpstr>2-2 勤務形態一覧表（児童発達支援・主として重症心身障害児）</vt:lpstr>
      <vt:lpstr>2-3 勤務形態一覧表（児童発達支援センター）</vt:lpstr>
      <vt:lpstr>2-4 勤務形態一覧表（居宅訪問型児童発達支援）</vt:lpstr>
      <vt:lpstr>2-5 勤務形態一覧表（保育所等訪問支援）</vt:lpstr>
      <vt:lpstr>2-6 勤務形態一覧表（福祉型障害児入所施設）</vt:lpstr>
      <vt:lpstr>2-7 勤務形態一覧表（医療型障害児入所施設）</vt:lpstr>
      <vt:lpstr>選択肢</vt:lpstr>
      <vt:lpstr>勤務形態一覧表（汎用）</vt:lpstr>
      <vt:lpstr>'2-1 勤務形態一覧表（児童発達支援・放課後デイサービス）'!Print_Area</vt:lpstr>
      <vt:lpstr>'2-2 勤務形態一覧表（児童発達支援・主として重症心身障害児）'!Print_Area</vt:lpstr>
      <vt:lpstr>'2-3 勤務形態一覧表（児童発達支援センター）'!Print_Area</vt:lpstr>
      <vt:lpstr>'2-4 勤務形態一覧表（居宅訪問型児童発達支援）'!Print_Area</vt:lpstr>
      <vt:lpstr>'2-5 勤務形態一覧表（保育所等訪問支援）'!Print_Area</vt:lpstr>
      <vt:lpstr>'2-6 勤務形態一覧表（福祉型障害児入所施設）'!Print_Area</vt:lpstr>
      <vt:lpstr>'2-7 勤務形態一覧表（医療型障害児入所施設）'!Print_Area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芳弘</cp:lastModifiedBy>
  <cp:lastPrinted>2026-02-24T06:04:17Z</cp:lastPrinted>
  <dcterms:created xsi:type="dcterms:W3CDTF">2026-01-29T04:02:24Z</dcterms:created>
  <dcterms:modified xsi:type="dcterms:W3CDTF">2026-02-24T06:04:26Z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