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92.168.1.49\事務局sv\用水供給課\文書関係（各種研修資料、対内文、起案等）\福島県\R7年度\福島県\経営状況分析\【経営比較分析表】2024_078727_46_010\"/>
    </mc:Choice>
  </mc:AlternateContent>
  <xr:revisionPtr revIDLastSave="0" documentId="13_ncr:1_{BB52480C-12B1-49D9-8B9B-F2B940A3252E}" xr6:coauthVersionLast="47" xr6:coauthVersionMax="47" xr10:uidLastSave="{00000000-0000-0000-0000-000000000000}"/>
  <workbookProtection workbookAlgorithmName="SHA-512" workbookHashValue="Etnh01LsR5MCU7xVOHjH77o8EAk+QBEExlohGD0YLcE6/0pj1YlnzO0iSCyg39UgoB5dnYZ1kPUJvt5Bv/zmIQ==" workbookSaltValue="yiU4LtU53O8Hy4hgepJG9w==" workbookSpinCount="100000" lockStructure="1"/>
  <bookViews>
    <workbookView xWindow="-120" yWindow="-120" windowWidth="29040" windowHeight="15720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O85" i="4" s="1"/>
  <c r="EM6" i="5"/>
  <c r="EL6" i="5"/>
  <c r="EK6" i="5"/>
  <c r="EJ6" i="5"/>
  <c r="EI6" i="5"/>
  <c r="EH6" i="5"/>
  <c r="EG6" i="5"/>
  <c r="EF6" i="5"/>
  <c r="EE6" i="5"/>
  <c r="ED6" i="5"/>
  <c r="EC6" i="5"/>
  <c r="N85" i="4" s="1"/>
  <c r="EB6" i="5"/>
  <c r="EA6" i="5"/>
  <c r="DZ6" i="5"/>
  <c r="DY6" i="5"/>
  <c r="DX6" i="5"/>
  <c r="DW6" i="5"/>
  <c r="DV6" i="5"/>
  <c r="DU6" i="5"/>
  <c r="DT6" i="5"/>
  <c r="DS6" i="5"/>
  <c r="DR6" i="5"/>
  <c r="M85" i="4" s="1"/>
  <c r="DQ6" i="5"/>
  <c r="DP6" i="5"/>
  <c r="DO6" i="5"/>
  <c r="DN6" i="5"/>
  <c r="DM6" i="5"/>
  <c r="DL6" i="5"/>
  <c r="DK6" i="5"/>
  <c r="DJ6" i="5"/>
  <c r="DI6" i="5"/>
  <c r="DH6" i="5"/>
  <c r="DG6" i="5"/>
  <c r="L85" i="4" s="1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J85" i="4" s="1"/>
  <c r="CJ6" i="5"/>
  <c r="CI6" i="5"/>
  <c r="CH6" i="5"/>
  <c r="CG6" i="5"/>
  <c r="CF6" i="5"/>
  <c r="CE6" i="5"/>
  <c r="CD6" i="5"/>
  <c r="CC6" i="5"/>
  <c r="CB6" i="5"/>
  <c r="CA6" i="5"/>
  <c r="BZ6" i="5"/>
  <c r="I85" i="4" s="1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F85" i="4" s="1"/>
  <c r="AR6" i="5"/>
  <c r="AQ6" i="5"/>
  <c r="AP6" i="5"/>
  <c r="AO6" i="5"/>
  <c r="AN6" i="5"/>
  <c r="AM6" i="5"/>
  <c r="AL6" i="5"/>
  <c r="AK6" i="5"/>
  <c r="AJ6" i="5"/>
  <c r="AI6" i="5"/>
  <c r="AH6" i="5"/>
  <c r="E85" i="4" s="1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AT8" i="4" s="1"/>
  <c r="R6" i="5"/>
  <c r="AL8" i="4" s="1"/>
  <c r="Q6" i="5"/>
  <c r="P6" i="5"/>
  <c r="P10" i="4" s="1"/>
  <c r="O6" i="5"/>
  <c r="N6" i="5"/>
  <c r="B10" i="4" s="1"/>
  <c r="M6" i="5"/>
  <c r="L6" i="5"/>
  <c r="W8" i="4" s="1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BB10" i="4"/>
  <c r="AT10" i="4"/>
  <c r="AL10" i="4"/>
  <c r="W10" i="4"/>
  <c r="I10" i="4"/>
  <c r="BB8" i="4"/>
  <c r="AD8" i="4"/>
  <c r="P8" i="4"/>
  <c r="I8" i="4"/>
  <c r="B8" i="4"/>
  <c r="B6" i="4"/>
</calcChain>
</file>

<file path=xl/sharedStrings.xml><?xml version="1.0" encoding="utf-8"?>
<sst xmlns="http://schemas.openxmlformats.org/spreadsheetml/2006/main" count="231" uniqueCount="115">
  <si>
    <t>経営比較分析表（令和6年度決算）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</si>
  <si>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</si>
  <si>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</si>
  <si>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</si>
  <si>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</si>
  <si>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</si>
  <si>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</si>
  <si>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</si>
  <si>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</si>
  <si>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</si>
  <si>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</si>
  <si>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</si>
  <si>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</si>
  <si>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</si>
  <si>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</si>
  <si>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</si>
  <si>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</si>
  <si>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</si>
  <si>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</si>
  <si>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</si>
  <si>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</si>
  <si>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</si>
  <si>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</si>
  <si>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</si>
  <si>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</si>
  <si>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</si>
  <si>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</si>
  <si>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</si>
  <si>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</si>
  <si>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</si>
  <si>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</si>
  <si>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</si>
  <si>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</si>
  <si>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</si>
  <si>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</si>
  <si>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</si>
  <si>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</si>
  <si>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</si>
  <si>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</si>
  <si>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</si>
  <si>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</si>
  <si>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</si>
  <si>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</si>
  <si>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</si>
  <si>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</si>
  <si>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</si>
  <si>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</si>
  <si>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</si>
  <si>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</si>
  <si>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</si>
  <si>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</si>
  <si>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</si>
  <si>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</si>
  <si>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</si>
  <si>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</si>
  <si>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</si>
  <si>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</si>
  <si>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</si>
  <si>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</si>
  <si>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</si>
  <si>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</si>
  <si>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</si>
  <si>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</si>
  <si>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</si>
  <si>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</si>
  <si>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</si>
  <si>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</si>
  <si>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</si>
  <si>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</si>
  <si>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</si>
  <si>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</si>
  <si>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</si>
  <si>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</si>
  <si>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</si>
  <si>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</si>
  <si>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</si>
  <si>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</si>
  <si>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</si>
  <si>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</si>
  <si>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</si>
  <si>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</si>
  <si>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</si>
  <si>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</si>
  <si>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</si>
  <si>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</si>
  <si>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</si>
  <si>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</si>
  <si>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</si>
  <si>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</si>
  <si>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</si>
  <si>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</si>
  <si>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</si>
  <si>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</si>
  <si>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会津若松地方広域市町村圏整備組合</t>
  </si>
  <si>
    <t>法適用</t>
  </si>
  <si>
    <t>水道事業</t>
  </si>
  <si>
    <t>用水供給事業</t>
  </si>
  <si>
    <t>B</t>
  </si>
  <si>
    <t>その他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</si>
  <si>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</si>
  <si>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</si>
  <si>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</si>
  <si>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</si>
  <si>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</si>
  <si>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</si>
  <si>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</si>
  <si>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</si>
  <si>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</si>
  <si>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</si>
  <si>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</si>
  <si>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</si>
  <si>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</si>
  <si>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①有形固定資産減価償却率は、前年度比0.28％増の69.50％となり、全国平均を上回っているため、施設の更新を進める必要がある。
②管路経年劣化率は、所有する管路が法定耐用年数に達していない状況であるため0％で推移している。</t>
    <rPh sb="14" eb="18">
      <t>ゼンネンドヒ</t>
    </rPh>
    <rPh sb="23" eb="24">
      <t>ゾウ</t>
    </rPh>
    <rPh sb="49" eb="51">
      <t>シセツ</t>
    </rPh>
    <rPh sb="52" eb="54">
      <t>コウシン</t>
    </rPh>
    <rPh sb="55" eb="56">
      <t>スス</t>
    </rPh>
    <rPh sb="58" eb="60">
      <t>ヒツヨウ</t>
    </rPh>
    <rPh sb="75" eb="77">
      <t>ショユウ</t>
    </rPh>
    <rPh sb="79" eb="81">
      <t>カンロ</t>
    </rPh>
    <phoneticPr fontId="4"/>
  </si>
  <si>
    <t>・おおむね、財務内容は健全性が確保されていると考えられるが、今般の物価高騰による営業費用の変動に留意する必要がある。
・施設老朽化対策については、長寿命化・施設更新を長期財政計画（10ヶ年計画）に計上し、計画的に対応する必要がある。また、アセットマネジメントを活用し、適正な規模や時期に施設の更新を進める必要がある。</t>
    <rPh sb="24" eb="28">
      <t>エイギョウヒヨウ</t>
    </rPh>
    <rPh sb="29" eb="30">
      <t>フク</t>
    </rPh>
    <rPh sb="30" eb="32">
      <t>コンパン</t>
    </rPh>
    <rPh sb="42" eb="44">
      <t>エイキョウ</t>
    </rPh>
    <rPh sb="45" eb="47">
      <t>ヘンドウ</t>
    </rPh>
    <rPh sb="93" eb="95">
      <t>ケイジョウ</t>
    </rPh>
    <phoneticPr fontId="4"/>
  </si>
  <si>
    <t>①経常収支比率は、営業費用が減少したことにより前年度比3.99ポイント増の110.10％となり、健全経営の水準とされる100％以上を維持している。
②累積欠損金は発生していない。
③流動比率は、100％を超え支払能力は十分といえ
る。
④企業債残高対給水収益比率は、設備更新に係る借入のため増加傾向にある。
⑤料金回収率は、前年度比4.58ポイント増の111.68％となり、費用を給水収益で賄えていることを示す100％を上回っている。
⑥給水原価は、営業費用の減少等により前年度比3.74円減の79.72円となったが、全国平均を上回っているため、さらなる費用の抑制に努める必要がある。
⑦施設利用率は、節水型機器の普及や人口減少による給水量の減少が落ち着き、おおむね横ばいで推移している。
⑧有収率は、前年度比0.05ポイント増の98.60％であり、昨年度と比較しほぼ横ばいである。</t>
    <rPh sb="9" eb="11">
      <t>エイギョウ</t>
    </rPh>
    <rPh sb="11" eb="13">
      <t>ヒヨウ</t>
    </rPh>
    <rPh sb="14" eb="16">
      <t>ゲンショウ</t>
    </rPh>
    <rPh sb="35" eb="36">
      <t>ゾウ</t>
    </rPh>
    <rPh sb="63" eb="65">
      <t>イジョウ</t>
    </rPh>
    <rPh sb="138" eb="139">
      <t>カカ</t>
    </rPh>
    <rPh sb="140" eb="142">
      <t>カリイレ</t>
    </rPh>
    <rPh sb="174" eb="175">
      <t>ゾウ</t>
    </rPh>
    <rPh sb="230" eb="232">
      <t>ゲンショウ</t>
    </rPh>
    <rPh sb="245" eb="246">
      <t>ゲン</t>
    </rPh>
    <rPh sb="259" eb="263">
      <t>ゼンコクヘイキン</t>
    </rPh>
    <rPh sb="264" eb="266">
      <t>ウワマワ</t>
    </rPh>
    <rPh sb="277" eb="279">
      <t>ヒヨウ</t>
    </rPh>
    <rPh sb="280" eb="282">
      <t>ヨクセイ</t>
    </rPh>
    <rPh sb="283" eb="284">
      <t>ツト</t>
    </rPh>
    <rPh sb="286" eb="288">
      <t>ヒツヨウ</t>
    </rPh>
    <rPh sb="301" eb="304">
      <t>セッスイガタ</t>
    </rPh>
    <rPh sb="304" eb="306">
      <t>キキ</t>
    </rPh>
    <rPh sb="307" eb="309">
      <t>フキュウ</t>
    </rPh>
    <rPh sb="310" eb="314">
      <t>ジンコウゲンショウ</t>
    </rPh>
    <rPh sb="317" eb="320">
      <t>キュウスイリョウ</t>
    </rPh>
    <rPh sb="321" eb="323">
      <t>ゲンショウ</t>
    </rPh>
    <rPh sb="324" eb="325">
      <t>オ</t>
    </rPh>
    <rPh sb="326" eb="327">
      <t>ツ</t>
    </rPh>
    <rPh sb="333" eb="334">
      <t>ヨコ</t>
    </rPh>
    <rPh sb="337" eb="339">
      <t>スイイ</t>
    </rPh>
    <rPh sb="361" eb="362">
      <t>ゾウ</t>
    </rPh>
    <rPh sb="373" eb="376">
      <t>サクネンド</t>
    </rPh>
    <rPh sb="377" eb="379">
      <t>ヒカク</t>
    </rPh>
    <rPh sb="382" eb="383">
      <t>ヨコ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</si>
</sst>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79-4F6E-8E59-C927A26D9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0.32</c:v>
                </c:pt>
                <c:pt idx="1">
                  <c:v>0.28000000000000003</c:v>
                </c:pt>
                <c:pt idx="2">
                  <c:v>0.4</c:v>
                </c:pt>
                <c:pt idx="3">
                  <c:v>0.27</c:v>
                </c:pt>
                <c:pt idx="4">
                  <c:v>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79-4F6E-8E59-C927A26D9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56.83</c:v>
                </c:pt>
                <c:pt idx="1">
                  <c:v>57.28</c:v>
                </c:pt>
                <c:pt idx="2">
                  <c:v>56.84</c:v>
                </c:pt>
                <c:pt idx="3">
                  <c:v>57.41</c:v>
                </c:pt>
                <c:pt idx="4">
                  <c:v>57.84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E-4DA8-B296-7487F2C9B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62.26</c:v>
                </c:pt>
                <c:pt idx="1">
                  <c:v>62.22</c:v>
                </c:pt>
                <c:pt idx="2">
                  <c:v>61.45</c:v>
                </c:pt>
                <c:pt idx="3">
                  <c:v>61.63</c:v>
                </c:pt>
                <c:pt idx="4">
                  <c:v>61.54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E-4DA8-B296-7487F2C9B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98.09</c:v>
                </c:pt>
                <c:pt idx="1">
                  <c:v>98.18</c:v>
                </c:pt>
                <c:pt idx="2">
                  <c:v>98.24</c:v>
                </c:pt>
                <c:pt idx="3">
                  <c:v>98.55</c:v>
                </c:pt>
                <c:pt idx="4">
                  <c:v>98.6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0-4738-BCA9-0561C474D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100.16</c:v>
                </c:pt>
                <c:pt idx="1">
                  <c:v>100.28</c:v>
                </c:pt>
                <c:pt idx="2">
                  <c:v>100.29</c:v>
                </c:pt>
                <c:pt idx="3">
                  <c:v>100.36</c:v>
                </c:pt>
                <c:pt idx="4">
                  <c:v>100.31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0-4738-BCA9-0561C474D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126.07</c:v>
                </c:pt>
                <c:pt idx="1">
                  <c:v>120.02</c:v>
                </c:pt>
                <c:pt idx="2">
                  <c:v>116.76</c:v>
                </c:pt>
                <c:pt idx="3">
                  <c:v>106.11</c:v>
                </c:pt>
                <c:pt idx="4">
                  <c:v>110.1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E7-4C0F-8D54-E43214725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111.13</c:v>
                </c:pt>
                <c:pt idx="1">
                  <c:v>112.49</c:v>
                </c:pt>
                <c:pt idx="2">
                  <c:v>107.33</c:v>
                </c:pt>
                <c:pt idx="3">
                  <c:v>108.93</c:v>
                </c:pt>
                <c:pt idx="4">
                  <c:v>107.62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E7-4C0F-8D54-E43214725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68.25</c:v>
                </c:pt>
                <c:pt idx="1">
                  <c:v>67.67</c:v>
                </c:pt>
                <c:pt idx="2">
                  <c:v>67.180000000000007</c:v>
                </c:pt>
                <c:pt idx="3">
                  <c:v>69.22</c:v>
                </c:pt>
                <c:pt idx="4">
                  <c:v>69.5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2D-4503-BA89-D52612CA1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57.5</c:v>
                </c:pt>
                <c:pt idx="1">
                  <c:v>58.52</c:v>
                </c:pt>
                <c:pt idx="2">
                  <c:v>59.51</c:v>
                </c:pt>
                <c:pt idx="3">
                  <c:v>60.24</c:v>
                </c:pt>
                <c:pt idx="4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2D-4503-BA89-D52612CA1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5E-44F6-944B-7E20FFAFC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30.3</c:v>
                </c:pt>
                <c:pt idx="1">
                  <c:v>31.74</c:v>
                </c:pt>
                <c:pt idx="2">
                  <c:v>32.380000000000003</c:v>
                </c:pt>
                <c:pt idx="3">
                  <c:v>34.479999999999997</c:v>
                </c:pt>
                <c:pt idx="4">
                  <c:v>38.24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5E-44F6-944B-7E20FFAFC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D8-4113-900B-3D7E51F3A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12.29</c:v>
                </c:pt>
                <c:pt idx="1">
                  <c:v>8.77</c:v>
                </c:pt>
                <c:pt idx="2">
                  <c:v>8.81</c:v>
                </c:pt>
                <c:pt idx="3">
                  <c:v>8.48</c:v>
                </c:pt>
                <c:pt idx="4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D8-4113-900B-3D7E51F3A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1912.32</c:v>
                </c:pt>
                <c:pt idx="1">
                  <c:v>3166.64</c:v>
                </c:pt>
                <c:pt idx="2">
                  <c:v>2151.46</c:v>
                </c:pt>
                <c:pt idx="3">
                  <c:v>1407.94</c:v>
                </c:pt>
                <c:pt idx="4">
                  <c:v>2020.44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CA-4998-928F-A77255126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284.45</c:v>
                </c:pt>
                <c:pt idx="1">
                  <c:v>309.23</c:v>
                </c:pt>
                <c:pt idx="2">
                  <c:v>313.43</c:v>
                </c:pt>
                <c:pt idx="3">
                  <c:v>303.10000000000002</c:v>
                </c:pt>
                <c:pt idx="4">
                  <c:v>318.89999999999998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CA-4998-928F-A77255126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33.46</c:v>
                </c:pt>
                <c:pt idx="2">
                  <c:v>65.13</c:v>
                </c:pt>
                <c:pt idx="3">
                  <c:v>59.71</c:v>
                </c:pt>
                <c:pt idx="4">
                  <c:v>75.5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29-43F6-905E-94738E7AA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260.95999999999998</c:v>
                </c:pt>
                <c:pt idx="1">
                  <c:v>240.07</c:v>
                </c:pt>
                <c:pt idx="2">
                  <c:v>224.81</c:v>
                </c:pt>
                <c:pt idx="3">
                  <c:v>210.83</c:v>
                </c:pt>
                <c:pt idx="4">
                  <c:v>204.34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29-43F6-905E-94738E7AA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131.97999999999999</c:v>
                </c:pt>
                <c:pt idx="1">
                  <c:v>124.55</c:v>
                </c:pt>
                <c:pt idx="2">
                  <c:v>120.42</c:v>
                </c:pt>
                <c:pt idx="3">
                  <c:v>107.1</c:v>
                </c:pt>
                <c:pt idx="4">
                  <c:v>111.68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2C-4327-95FB-C83C48EE9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110.77</c:v>
                </c:pt>
                <c:pt idx="1">
                  <c:v>112.35</c:v>
                </c:pt>
                <c:pt idx="2">
                  <c:v>106.47</c:v>
                </c:pt>
                <c:pt idx="3">
                  <c:v>107.7</c:v>
                </c:pt>
                <c:pt idx="4">
                  <c:v>106.29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2C-4327-95FB-C83C48EE9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68.790000000000006</c:v>
                </c:pt>
                <c:pt idx="1">
                  <c:v>72.319999999999993</c:v>
                </c:pt>
                <c:pt idx="2">
                  <c:v>75.3</c:v>
                </c:pt>
                <c:pt idx="3">
                  <c:v>83.46</c:v>
                </c:pt>
                <c:pt idx="4">
                  <c:v>79.72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17-41FE-BDC3-BF79255ED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73.180000000000007</c:v>
                </c:pt>
                <c:pt idx="1">
                  <c:v>73.05</c:v>
                </c:pt>
                <c:pt idx="2">
                  <c:v>77.53</c:v>
                </c:pt>
                <c:pt idx="3">
                  <c:v>76.25</c:v>
                </c:pt>
                <c:pt idx="4">
                  <c:v>77.75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17-41FE-BDC3-BF79255ED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【107.62】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【318.90】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【204.34】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【77.75】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【106.29】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【38.24】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D1" zoomScale="85" zoomScaleNormal="85" workbookViewId="0">
      <selection activeCell="BL45" sqref="BL45:BZ46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</row>
    <row r="3" spans="1:78" ht="9.75" customHeight="1" x14ac:dyDescent="0.15">
      <c r="A3" s="2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</row>
    <row r="4" spans="1:78" ht="9.75" customHeight="1" x14ac:dyDescent="0.15">
      <c r="A4" s="2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1" t="str">
        <f>データ!H6</f>
        <v>福島県　会津若松地方広域市町村圏整備組合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2"/>
      <c r="AE6" s="32"/>
      <c r="AF6" s="32"/>
      <c r="AG6" s="3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3" t="s">
        <v>1</v>
      </c>
      <c r="C7" s="34"/>
      <c r="D7" s="34"/>
      <c r="E7" s="34"/>
      <c r="F7" s="34"/>
      <c r="G7" s="34"/>
      <c r="H7" s="34"/>
      <c r="I7" s="33" t="s">
        <v>2</v>
      </c>
      <c r="J7" s="34"/>
      <c r="K7" s="34"/>
      <c r="L7" s="34"/>
      <c r="M7" s="34"/>
      <c r="N7" s="34"/>
      <c r="O7" s="35"/>
      <c r="P7" s="36" t="s">
        <v>3</v>
      </c>
      <c r="Q7" s="36"/>
      <c r="R7" s="36"/>
      <c r="S7" s="36"/>
      <c r="T7" s="36"/>
      <c r="U7" s="36"/>
      <c r="V7" s="36"/>
      <c r="W7" s="36" t="s">
        <v>4</v>
      </c>
      <c r="X7" s="36"/>
      <c r="Y7" s="36"/>
      <c r="Z7" s="36"/>
      <c r="AA7" s="36"/>
      <c r="AB7" s="36"/>
      <c r="AC7" s="36"/>
      <c r="AD7" s="36" t="s">
        <v>5</v>
      </c>
      <c r="AE7" s="36"/>
      <c r="AF7" s="36"/>
      <c r="AG7" s="36"/>
      <c r="AH7" s="36"/>
      <c r="AI7" s="36"/>
      <c r="AJ7" s="36"/>
      <c r="AK7" s="2"/>
      <c r="AL7" s="36" t="s">
        <v>6</v>
      </c>
      <c r="AM7" s="36"/>
      <c r="AN7" s="36"/>
      <c r="AO7" s="36"/>
      <c r="AP7" s="36"/>
      <c r="AQ7" s="36"/>
      <c r="AR7" s="36"/>
      <c r="AS7" s="36"/>
      <c r="AT7" s="33" t="s">
        <v>7</v>
      </c>
      <c r="AU7" s="34"/>
      <c r="AV7" s="34"/>
      <c r="AW7" s="34"/>
      <c r="AX7" s="34"/>
      <c r="AY7" s="34"/>
      <c r="AZ7" s="34"/>
      <c r="BA7" s="34"/>
      <c r="BB7" s="36" t="s">
        <v>8</v>
      </c>
      <c r="BC7" s="36"/>
      <c r="BD7" s="36"/>
      <c r="BE7" s="36"/>
      <c r="BF7" s="36"/>
      <c r="BG7" s="36"/>
      <c r="BH7" s="36"/>
      <c r="BI7" s="36"/>
      <c r="BJ7" s="3"/>
      <c r="BK7" s="3"/>
      <c r="BL7" s="37" t="s">
        <v>9</v>
      </c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9"/>
    </row>
    <row r="8" spans="1:78" ht="18.75" customHeight="1" x14ac:dyDescent="0.15">
      <c r="A8" s="2"/>
      <c r="B8" s="40" t="str">
        <f>データ!$I$6</f>
        <v>法適用</v>
      </c>
      <c r="C8" s="41"/>
      <c r="D8" s="41"/>
      <c r="E8" s="41"/>
      <c r="F8" s="41"/>
      <c r="G8" s="41"/>
      <c r="H8" s="41"/>
      <c r="I8" s="40" t="str">
        <f>データ!$J$6</f>
        <v>水道事業</v>
      </c>
      <c r="J8" s="41"/>
      <c r="K8" s="41"/>
      <c r="L8" s="41"/>
      <c r="M8" s="41"/>
      <c r="N8" s="41"/>
      <c r="O8" s="42"/>
      <c r="P8" s="43" t="str">
        <f>データ!$K$6</f>
        <v>用水供給事業</v>
      </c>
      <c r="Q8" s="43"/>
      <c r="R8" s="43"/>
      <c r="S8" s="43"/>
      <c r="T8" s="43"/>
      <c r="U8" s="43"/>
      <c r="V8" s="43"/>
      <c r="W8" s="43" t="str">
        <f>データ!$L$6</f>
        <v>B</v>
      </c>
      <c r="X8" s="43"/>
      <c r="Y8" s="43"/>
      <c r="Z8" s="43"/>
      <c r="AA8" s="43"/>
      <c r="AB8" s="43"/>
      <c r="AC8" s="43"/>
      <c r="AD8" s="43" t="str">
        <f>データ!$M$6</f>
        <v>その他</v>
      </c>
      <c r="AE8" s="43"/>
      <c r="AF8" s="43"/>
      <c r="AG8" s="43"/>
      <c r="AH8" s="43"/>
      <c r="AI8" s="43"/>
      <c r="AJ8" s="43"/>
      <c r="AK8" s="2"/>
      <c r="AL8" s="44" t="str">
        <f>データ!$R$6</f>
        <v>-</v>
      </c>
      <c r="AM8" s="44"/>
      <c r="AN8" s="44"/>
      <c r="AO8" s="44"/>
      <c r="AP8" s="44"/>
      <c r="AQ8" s="44"/>
      <c r="AR8" s="44"/>
      <c r="AS8" s="44"/>
      <c r="AT8" s="45" t="str">
        <f>データ!$S$6</f>
        <v>-</v>
      </c>
      <c r="AU8" s="46"/>
      <c r="AV8" s="46"/>
      <c r="AW8" s="46"/>
      <c r="AX8" s="46"/>
      <c r="AY8" s="46"/>
      <c r="AZ8" s="46"/>
      <c r="BA8" s="46"/>
      <c r="BB8" s="47" t="str">
        <f>データ!$T$6</f>
        <v>-</v>
      </c>
      <c r="BC8" s="47"/>
      <c r="BD8" s="47"/>
      <c r="BE8" s="47"/>
      <c r="BF8" s="47"/>
      <c r="BG8" s="47"/>
      <c r="BH8" s="47"/>
      <c r="BI8" s="47"/>
      <c r="BJ8" s="3"/>
      <c r="BK8" s="3"/>
      <c r="BL8" s="48" t="s">
        <v>10</v>
      </c>
      <c r="BM8" s="49"/>
      <c r="BN8" s="50" t="s">
        <v>11</v>
      </c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1"/>
    </row>
    <row r="9" spans="1:78" ht="18.75" customHeight="1" x14ac:dyDescent="0.15">
      <c r="A9" s="2"/>
      <c r="B9" s="33" t="s">
        <v>12</v>
      </c>
      <c r="C9" s="34"/>
      <c r="D9" s="34"/>
      <c r="E9" s="34"/>
      <c r="F9" s="34"/>
      <c r="G9" s="34"/>
      <c r="H9" s="34"/>
      <c r="I9" s="33" t="s">
        <v>13</v>
      </c>
      <c r="J9" s="34"/>
      <c r="K9" s="34"/>
      <c r="L9" s="34"/>
      <c r="M9" s="34"/>
      <c r="N9" s="34"/>
      <c r="O9" s="35"/>
      <c r="P9" s="36" t="s">
        <v>14</v>
      </c>
      <c r="Q9" s="36"/>
      <c r="R9" s="36"/>
      <c r="S9" s="36"/>
      <c r="T9" s="36"/>
      <c r="U9" s="36"/>
      <c r="V9" s="36"/>
      <c r="W9" s="36" t="s">
        <v>15</v>
      </c>
      <c r="X9" s="36"/>
      <c r="Y9" s="36"/>
      <c r="Z9" s="36"/>
      <c r="AA9" s="36"/>
      <c r="AB9" s="36"/>
      <c r="AC9" s="36"/>
      <c r="AD9" s="2"/>
      <c r="AE9" s="2"/>
      <c r="AF9" s="2"/>
      <c r="AG9" s="2"/>
      <c r="AH9" s="2"/>
      <c r="AI9" s="2"/>
      <c r="AJ9" s="2"/>
      <c r="AK9" s="2"/>
      <c r="AL9" s="36" t="s">
        <v>16</v>
      </c>
      <c r="AM9" s="36"/>
      <c r="AN9" s="36"/>
      <c r="AO9" s="36"/>
      <c r="AP9" s="36"/>
      <c r="AQ9" s="36"/>
      <c r="AR9" s="36"/>
      <c r="AS9" s="36"/>
      <c r="AT9" s="33" t="s">
        <v>17</v>
      </c>
      <c r="AU9" s="34"/>
      <c r="AV9" s="34"/>
      <c r="AW9" s="34"/>
      <c r="AX9" s="34"/>
      <c r="AY9" s="34"/>
      <c r="AZ9" s="34"/>
      <c r="BA9" s="34"/>
      <c r="BB9" s="36" t="s">
        <v>18</v>
      </c>
      <c r="BC9" s="36"/>
      <c r="BD9" s="36"/>
      <c r="BE9" s="36"/>
      <c r="BF9" s="36"/>
      <c r="BG9" s="36"/>
      <c r="BH9" s="36"/>
      <c r="BI9" s="36"/>
      <c r="BJ9" s="3"/>
      <c r="BK9" s="3"/>
      <c r="BL9" s="52" t="s">
        <v>19</v>
      </c>
      <c r="BM9" s="53"/>
      <c r="BN9" s="54" t="s">
        <v>20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5"/>
    </row>
    <row r="10" spans="1:78" ht="18.75" customHeight="1" x14ac:dyDescent="0.15">
      <c r="A10" s="2"/>
      <c r="B10" s="45" t="str">
        <f>データ!$N$6</f>
        <v>-</v>
      </c>
      <c r="C10" s="46"/>
      <c r="D10" s="46"/>
      <c r="E10" s="46"/>
      <c r="F10" s="46"/>
      <c r="G10" s="46"/>
      <c r="H10" s="46"/>
      <c r="I10" s="45">
        <f>データ!$O$6</f>
        <v>93.21</v>
      </c>
      <c r="J10" s="46"/>
      <c r="K10" s="46"/>
      <c r="L10" s="46"/>
      <c r="M10" s="46"/>
      <c r="N10" s="46"/>
      <c r="O10" s="80"/>
      <c r="P10" s="47">
        <f>データ!$P$6</f>
        <v>93.47</v>
      </c>
      <c r="Q10" s="47"/>
      <c r="R10" s="47"/>
      <c r="S10" s="47"/>
      <c r="T10" s="47"/>
      <c r="U10" s="47"/>
      <c r="V10" s="47"/>
      <c r="W10" s="44">
        <f>データ!$Q$6</f>
        <v>0</v>
      </c>
      <c r="X10" s="44"/>
      <c r="Y10" s="44"/>
      <c r="Z10" s="44"/>
      <c r="AA10" s="44"/>
      <c r="AB10" s="44"/>
      <c r="AC10" s="44"/>
      <c r="AD10" s="2"/>
      <c r="AE10" s="2"/>
      <c r="AF10" s="2"/>
      <c r="AG10" s="2"/>
      <c r="AH10" s="2"/>
      <c r="AI10" s="2"/>
      <c r="AJ10" s="2"/>
      <c r="AK10" s="2"/>
      <c r="AL10" s="44">
        <f>データ!$U$6</f>
        <v>136341</v>
      </c>
      <c r="AM10" s="44"/>
      <c r="AN10" s="44"/>
      <c r="AO10" s="44"/>
      <c r="AP10" s="44"/>
      <c r="AQ10" s="44"/>
      <c r="AR10" s="44"/>
      <c r="AS10" s="44"/>
      <c r="AT10" s="45">
        <f>データ!$V$6</f>
        <v>232.85</v>
      </c>
      <c r="AU10" s="46"/>
      <c r="AV10" s="46"/>
      <c r="AW10" s="46"/>
      <c r="AX10" s="46"/>
      <c r="AY10" s="46"/>
      <c r="AZ10" s="46"/>
      <c r="BA10" s="46"/>
      <c r="BB10" s="47">
        <f>データ!$W$6</f>
        <v>585.53</v>
      </c>
      <c r="BC10" s="47"/>
      <c r="BD10" s="47"/>
      <c r="BE10" s="47"/>
      <c r="BF10" s="47"/>
      <c r="BG10" s="47"/>
      <c r="BH10" s="47"/>
      <c r="BI10" s="47"/>
      <c r="BJ10" s="2"/>
      <c r="BK10" s="2"/>
      <c r="BL10" s="62" t="s">
        <v>21</v>
      </c>
      <c r="BM10" s="63"/>
      <c r="BN10" s="64" t="s">
        <v>22</v>
      </c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6" t="s">
        <v>23</v>
      </c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</row>
    <row r="14" spans="1:78" ht="13.5" customHeight="1" x14ac:dyDescent="0.15">
      <c r="A14" s="2"/>
      <c r="B14" s="68" t="s">
        <v>24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70"/>
      <c r="BK14" s="2"/>
      <c r="BL14" s="74" t="s">
        <v>25</v>
      </c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6"/>
    </row>
    <row r="15" spans="1:78" ht="13.5" customHeight="1" x14ac:dyDescent="0.15">
      <c r="A15" s="2"/>
      <c r="B15" s="71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3"/>
      <c r="BK15" s="2"/>
      <c r="BL15" s="77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9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56" t="s">
        <v>114</v>
      </c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8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56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8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56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8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56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8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56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8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56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8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56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8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56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8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56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8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56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8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56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8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56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8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56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8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56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8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56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8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56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8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56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8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56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8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56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8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56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8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56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8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56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8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56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8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56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8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56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8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56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8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56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8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56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8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56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8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74" t="s">
        <v>26</v>
      </c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6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77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9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56" t="s">
        <v>112</v>
      </c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8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56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8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56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8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56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8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56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8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56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8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56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8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56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8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56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8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56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8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56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8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56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8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56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8"/>
    </row>
    <row r="60" spans="1:78" ht="13.5" customHeight="1" x14ac:dyDescent="0.15">
      <c r="A60" s="2"/>
      <c r="B60" s="71" t="s">
        <v>27</v>
      </c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3"/>
      <c r="BK60" s="2"/>
      <c r="BL60" s="56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8"/>
    </row>
    <row r="61" spans="1:78" ht="13.5" customHeight="1" x14ac:dyDescent="0.15">
      <c r="A61" s="2"/>
      <c r="B61" s="71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3"/>
      <c r="BK61" s="2"/>
      <c r="BL61" s="56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8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56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8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56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8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74" t="s">
        <v>28</v>
      </c>
      <c r="BM64" s="75"/>
      <c r="BN64" s="75"/>
      <c r="BO64" s="75"/>
      <c r="BP64" s="75"/>
      <c r="BQ64" s="75"/>
      <c r="BR64" s="75"/>
      <c r="BS64" s="75"/>
      <c r="BT64" s="75"/>
      <c r="BU64" s="75"/>
      <c r="BV64" s="75"/>
      <c r="BW64" s="75"/>
      <c r="BX64" s="75"/>
      <c r="BY64" s="75"/>
      <c r="BZ64" s="76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77"/>
      <c r="BM65" s="78"/>
      <c r="BN65" s="78"/>
      <c r="BO65" s="78"/>
      <c r="BP65" s="78"/>
      <c r="BQ65" s="78"/>
      <c r="BR65" s="78"/>
      <c r="BS65" s="78"/>
      <c r="BT65" s="78"/>
      <c r="BU65" s="78"/>
      <c r="BV65" s="78"/>
      <c r="BW65" s="78"/>
      <c r="BX65" s="78"/>
      <c r="BY65" s="78"/>
      <c r="BZ65" s="79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56" t="s">
        <v>113</v>
      </c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8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56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8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56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8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56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8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56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8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56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8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56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8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56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8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56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8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56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8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56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8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56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8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56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8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56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8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56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8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56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8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9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0"/>
      <c r="BX82" s="60"/>
      <c r="BY82" s="60"/>
      <c r="BZ82" s="61"/>
    </row>
    <row r="83" spans="1:78" x14ac:dyDescent="0.15">
      <c r="C83" s="12"/>
    </row>
    <row r="84" spans="1:78" hidden="1" x14ac:dyDescent="0.15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15">
      <c r="B85" s="13"/>
      <c r="C85" s="13"/>
      <c r="D85" s="13"/>
      <c r="E85" s="13" t="str">
        <f>データ!AH6</f>
        <v>【107.62】</v>
      </c>
      <c r="F85" s="13" t="str">
        <f>データ!AS6</f>
        <v>【11.00】</v>
      </c>
      <c r="G85" s="13" t="str">
        <f>データ!BD6</f>
        <v>【318.90】</v>
      </c>
      <c r="H85" s="13" t="str">
        <f>データ!BO6</f>
        <v>【204.34】</v>
      </c>
      <c r="I85" s="13" t="str">
        <f>データ!BZ6</f>
        <v>【106.29】</v>
      </c>
      <c r="J85" s="13" t="str">
        <f>データ!CK6</f>
        <v>【77.75】</v>
      </c>
      <c r="K85" s="13" t="str">
        <f>データ!CV6</f>
        <v>【61.54】</v>
      </c>
      <c r="L85" s="13" t="str">
        <f>データ!DG6</f>
        <v>【100.31】</v>
      </c>
      <c r="M85" s="13" t="str">
        <f>データ!DR6</f>
        <v>【60.80】</v>
      </c>
      <c r="N85" s="13" t="str">
        <f>データ!EC6</f>
        <v>【38.24】</v>
      </c>
      <c r="O85" s="13" t="str">
        <f>データ!EN6</f>
        <v>【0.34】</v>
      </c>
    </row>
  </sheetData>
  <sheetProtection algorithmName="SHA-512" hashValue="1pzR9R/P1C+NqWbt+vxfS/gtn3j1c1JhYmKO/RKrLu4cO/HsyyAy5cslC0Lcs7Euf+3F6zG+6v9fJxr8Sgg7Sw==" saltValue="rjEQsgekZkWFmFs7WVFBew==" spinCount="100000" sheet="1" objects="1" scenarios="1" formatCells="0" formatColumns="0" formatRows="0"/>
  <mergeCells count="48">
    <mergeCell ref="BL64:BZ65"/>
    <mergeCell ref="AT10:BA10"/>
    <mergeCell ref="BL16:BZ44"/>
    <mergeCell ref="BL45:BZ46"/>
    <mergeCell ref="BL47:BZ63"/>
    <mergeCell ref="B60:BJ61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9:H9"/>
    <mergeCell ref="I9:O9"/>
    <mergeCell ref="P9:V9"/>
    <mergeCell ref="W9:AC9"/>
    <mergeCell ref="AL9:AS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15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15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2" t="s">
        <v>50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4"/>
      <c r="X3" s="88" t="s">
        <v>51</v>
      </c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 t="s">
        <v>52</v>
      </c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</row>
    <row r="4" spans="1:144" x14ac:dyDescent="0.15">
      <c r="A4" s="15" t="s">
        <v>53</v>
      </c>
      <c r="B4" s="17"/>
      <c r="C4" s="17"/>
      <c r="D4" s="17"/>
      <c r="E4" s="17"/>
      <c r="F4" s="17"/>
      <c r="G4" s="17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  <c r="X4" s="81" t="s">
        <v>54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 t="s">
        <v>55</v>
      </c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 t="s">
        <v>56</v>
      </c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 t="s">
        <v>57</v>
      </c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 t="s">
        <v>58</v>
      </c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 t="s">
        <v>59</v>
      </c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 t="s">
        <v>60</v>
      </c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 t="s">
        <v>61</v>
      </c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 t="s">
        <v>62</v>
      </c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 t="s">
        <v>63</v>
      </c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 t="s">
        <v>64</v>
      </c>
      <c r="EE4" s="81"/>
      <c r="EF4" s="81"/>
      <c r="EG4" s="81"/>
      <c r="EH4" s="81"/>
      <c r="EI4" s="81"/>
      <c r="EJ4" s="81"/>
      <c r="EK4" s="81"/>
      <c r="EL4" s="81"/>
      <c r="EM4" s="81"/>
      <c r="EN4" s="81"/>
    </row>
    <row r="5" spans="1:144" x14ac:dyDescent="0.15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15">
      <c r="A6" s="15" t="s">
        <v>92</v>
      </c>
      <c r="B6" s="20">
        <f>B7</f>
        <v>2024</v>
      </c>
      <c r="C6" s="20">
        <f t="shared" ref="C6:W6" si="3">C7</f>
        <v>78727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2</v>
      </c>
      <c r="H6" s="20" t="str">
        <f t="shared" si="3"/>
        <v>福島県　会津若松地方広域市町村圏整備組合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用水供給事業</v>
      </c>
      <c r="L6" s="20" t="str">
        <f t="shared" si="3"/>
        <v>B</v>
      </c>
      <c r="M6" s="20" t="str">
        <f t="shared" si="3"/>
        <v>その他</v>
      </c>
      <c r="N6" s="21" t="str">
        <f t="shared" si="3"/>
        <v>-</v>
      </c>
      <c r="O6" s="21">
        <f t="shared" si="3"/>
        <v>93.21</v>
      </c>
      <c r="P6" s="21">
        <f t="shared" si="3"/>
        <v>93.47</v>
      </c>
      <c r="Q6" s="21">
        <f t="shared" si="3"/>
        <v>0</v>
      </c>
      <c r="R6" s="21" t="str">
        <f t="shared" si="3"/>
        <v>-</v>
      </c>
      <c r="S6" s="21" t="str">
        <f t="shared" si="3"/>
        <v>-</v>
      </c>
      <c r="T6" s="21" t="str">
        <f t="shared" si="3"/>
        <v>-</v>
      </c>
      <c r="U6" s="21">
        <f t="shared" si="3"/>
        <v>136341</v>
      </c>
      <c r="V6" s="21">
        <f t="shared" si="3"/>
        <v>232.85</v>
      </c>
      <c r="W6" s="21">
        <f t="shared" si="3"/>
        <v>585.53</v>
      </c>
      <c r="X6" s="22">
        <f>IF(X7="",NA(),X7)</f>
        <v>126.07</v>
      </c>
      <c r="Y6" s="22">
        <f t="shared" ref="Y6:AG6" si="4">IF(Y7="",NA(),Y7)</f>
        <v>120.02</v>
      </c>
      <c r="Z6" s="22">
        <f t="shared" si="4"/>
        <v>116.76</v>
      </c>
      <c r="AA6" s="22">
        <f t="shared" si="4"/>
        <v>106.11</v>
      </c>
      <c r="AB6" s="22">
        <f t="shared" si="4"/>
        <v>110.1</v>
      </c>
      <c r="AC6" s="22">
        <f t="shared" si="4"/>
        <v>111.13</v>
      </c>
      <c r="AD6" s="22">
        <f t="shared" si="4"/>
        <v>112.49</v>
      </c>
      <c r="AE6" s="22">
        <f t="shared" si="4"/>
        <v>107.33</v>
      </c>
      <c r="AF6" s="22">
        <f t="shared" si="4"/>
        <v>108.93</v>
      </c>
      <c r="AG6" s="22">
        <f t="shared" si="4"/>
        <v>107.62</v>
      </c>
      <c r="AH6" s="21" t="str">
        <f>IF(AH7="","",IF(AH7="-","【-】","【"&amp;SUBSTITUTE(TEXT(AH7,"#,##0.00"),"-","△")&amp;"】"))</f>
        <v>【107.62】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2">
        <f t="shared" si="5"/>
        <v>12.29</v>
      </c>
      <c r="AO6" s="22">
        <f t="shared" si="5"/>
        <v>8.77</v>
      </c>
      <c r="AP6" s="22">
        <f t="shared" si="5"/>
        <v>8.81</v>
      </c>
      <c r="AQ6" s="22">
        <f t="shared" si="5"/>
        <v>8.48</v>
      </c>
      <c r="AR6" s="22">
        <f t="shared" si="5"/>
        <v>11</v>
      </c>
      <c r="AS6" s="21" t="str">
        <f>IF(AS7="","",IF(AS7="-","【-】","【"&amp;SUBSTITUTE(TEXT(AS7,"#,##0.00"),"-","△")&amp;"】"))</f>
        <v>【11.00】</v>
      </c>
      <c r="AT6" s="22">
        <f>IF(AT7="",NA(),AT7)</f>
        <v>1912.32</v>
      </c>
      <c r="AU6" s="22">
        <f t="shared" ref="AU6:BC6" si="6">IF(AU7="",NA(),AU7)</f>
        <v>3166.64</v>
      </c>
      <c r="AV6" s="22">
        <f t="shared" si="6"/>
        <v>2151.46</v>
      </c>
      <c r="AW6" s="22">
        <f t="shared" si="6"/>
        <v>1407.94</v>
      </c>
      <c r="AX6" s="22">
        <f t="shared" si="6"/>
        <v>2020.44</v>
      </c>
      <c r="AY6" s="22">
        <f t="shared" si="6"/>
        <v>284.45</v>
      </c>
      <c r="AZ6" s="22">
        <f t="shared" si="6"/>
        <v>309.23</v>
      </c>
      <c r="BA6" s="22">
        <f t="shared" si="6"/>
        <v>313.43</v>
      </c>
      <c r="BB6" s="22">
        <f t="shared" si="6"/>
        <v>303.10000000000002</v>
      </c>
      <c r="BC6" s="22">
        <f t="shared" si="6"/>
        <v>318.89999999999998</v>
      </c>
      <c r="BD6" s="21" t="str">
        <f>IF(BD7="","",IF(BD7="-","【-】","【"&amp;SUBSTITUTE(TEXT(BD7,"#,##0.00"),"-","△")&amp;"】"))</f>
        <v>【318.90】</v>
      </c>
      <c r="BE6" s="21">
        <f>IF(BE7="",NA(),BE7)</f>
        <v>0</v>
      </c>
      <c r="BF6" s="22">
        <f t="shared" ref="BF6:BN6" si="7">IF(BF7="",NA(),BF7)</f>
        <v>33.46</v>
      </c>
      <c r="BG6" s="22">
        <f t="shared" si="7"/>
        <v>65.13</v>
      </c>
      <c r="BH6" s="22">
        <f t="shared" si="7"/>
        <v>59.71</v>
      </c>
      <c r="BI6" s="22">
        <f t="shared" si="7"/>
        <v>75.5</v>
      </c>
      <c r="BJ6" s="22">
        <f t="shared" si="7"/>
        <v>260.95999999999998</v>
      </c>
      <c r="BK6" s="22">
        <f t="shared" si="7"/>
        <v>240.07</v>
      </c>
      <c r="BL6" s="22">
        <f t="shared" si="7"/>
        <v>224.81</v>
      </c>
      <c r="BM6" s="22">
        <f t="shared" si="7"/>
        <v>210.83</v>
      </c>
      <c r="BN6" s="22">
        <f t="shared" si="7"/>
        <v>204.34</v>
      </c>
      <c r="BO6" s="21" t="str">
        <f>IF(BO7="","",IF(BO7="-","【-】","【"&amp;SUBSTITUTE(TEXT(BO7,"#,##0.00"),"-","△")&amp;"】"))</f>
        <v>【204.34】</v>
      </c>
      <c r="BP6" s="22">
        <f>IF(BP7="",NA(),BP7)</f>
        <v>131.97999999999999</v>
      </c>
      <c r="BQ6" s="22">
        <f t="shared" ref="BQ6:BY6" si="8">IF(BQ7="",NA(),BQ7)</f>
        <v>124.55</v>
      </c>
      <c r="BR6" s="22">
        <f t="shared" si="8"/>
        <v>120.42</v>
      </c>
      <c r="BS6" s="22">
        <f t="shared" si="8"/>
        <v>107.1</v>
      </c>
      <c r="BT6" s="22">
        <f t="shared" si="8"/>
        <v>111.68</v>
      </c>
      <c r="BU6" s="22">
        <f t="shared" si="8"/>
        <v>110.77</v>
      </c>
      <c r="BV6" s="22">
        <f t="shared" si="8"/>
        <v>112.35</v>
      </c>
      <c r="BW6" s="22">
        <f t="shared" si="8"/>
        <v>106.47</v>
      </c>
      <c r="BX6" s="22">
        <f t="shared" si="8"/>
        <v>107.7</v>
      </c>
      <c r="BY6" s="22">
        <f t="shared" si="8"/>
        <v>106.29</v>
      </c>
      <c r="BZ6" s="21" t="str">
        <f>IF(BZ7="","",IF(BZ7="-","【-】","【"&amp;SUBSTITUTE(TEXT(BZ7,"#,##0.00"),"-","△")&amp;"】"))</f>
        <v>【106.29】</v>
      </c>
      <c r="CA6" s="22">
        <f>IF(CA7="",NA(),CA7)</f>
        <v>68.790000000000006</v>
      </c>
      <c r="CB6" s="22">
        <f t="shared" ref="CB6:CJ6" si="9">IF(CB7="",NA(),CB7)</f>
        <v>72.319999999999993</v>
      </c>
      <c r="CC6" s="22">
        <f t="shared" si="9"/>
        <v>75.3</v>
      </c>
      <c r="CD6" s="22">
        <f t="shared" si="9"/>
        <v>83.46</v>
      </c>
      <c r="CE6" s="22">
        <f t="shared" si="9"/>
        <v>79.72</v>
      </c>
      <c r="CF6" s="22">
        <f t="shared" si="9"/>
        <v>73.180000000000007</v>
      </c>
      <c r="CG6" s="22">
        <f t="shared" si="9"/>
        <v>73.05</v>
      </c>
      <c r="CH6" s="22">
        <f t="shared" si="9"/>
        <v>77.53</v>
      </c>
      <c r="CI6" s="22">
        <f t="shared" si="9"/>
        <v>76.25</v>
      </c>
      <c r="CJ6" s="22">
        <f t="shared" si="9"/>
        <v>77.75</v>
      </c>
      <c r="CK6" s="21" t="str">
        <f>IF(CK7="","",IF(CK7="-","【-】","【"&amp;SUBSTITUTE(TEXT(CK7,"#,##0.00"),"-","△")&amp;"】"))</f>
        <v>【77.75】</v>
      </c>
      <c r="CL6" s="22">
        <f>IF(CL7="",NA(),CL7)</f>
        <v>56.83</v>
      </c>
      <c r="CM6" s="22">
        <f t="shared" ref="CM6:CU6" si="10">IF(CM7="",NA(),CM7)</f>
        <v>57.28</v>
      </c>
      <c r="CN6" s="22">
        <f t="shared" si="10"/>
        <v>56.84</v>
      </c>
      <c r="CO6" s="22">
        <f t="shared" si="10"/>
        <v>57.41</v>
      </c>
      <c r="CP6" s="22">
        <f t="shared" si="10"/>
        <v>57.84</v>
      </c>
      <c r="CQ6" s="22">
        <f t="shared" si="10"/>
        <v>62.26</v>
      </c>
      <c r="CR6" s="22">
        <f t="shared" si="10"/>
        <v>62.22</v>
      </c>
      <c r="CS6" s="22">
        <f t="shared" si="10"/>
        <v>61.45</v>
      </c>
      <c r="CT6" s="22">
        <f t="shared" si="10"/>
        <v>61.63</v>
      </c>
      <c r="CU6" s="22">
        <f t="shared" si="10"/>
        <v>61.54</v>
      </c>
      <c r="CV6" s="21" t="str">
        <f>IF(CV7="","",IF(CV7="-","【-】","【"&amp;SUBSTITUTE(TEXT(CV7,"#,##0.00"),"-","△")&amp;"】"))</f>
        <v>【61.54】</v>
      </c>
      <c r="CW6" s="22">
        <f>IF(CW7="",NA(),CW7)</f>
        <v>98.09</v>
      </c>
      <c r="CX6" s="22">
        <f t="shared" ref="CX6:DF6" si="11">IF(CX7="",NA(),CX7)</f>
        <v>98.18</v>
      </c>
      <c r="CY6" s="22">
        <f t="shared" si="11"/>
        <v>98.24</v>
      </c>
      <c r="CZ6" s="22">
        <f t="shared" si="11"/>
        <v>98.55</v>
      </c>
      <c r="DA6" s="22">
        <f t="shared" si="11"/>
        <v>98.6</v>
      </c>
      <c r="DB6" s="22">
        <f t="shared" si="11"/>
        <v>100.16</v>
      </c>
      <c r="DC6" s="22">
        <f t="shared" si="11"/>
        <v>100.28</v>
      </c>
      <c r="DD6" s="22">
        <f t="shared" si="11"/>
        <v>100.29</v>
      </c>
      <c r="DE6" s="22">
        <f t="shared" si="11"/>
        <v>100.36</v>
      </c>
      <c r="DF6" s="22">
        <f t="shared" si="11"/>
        <v>100.31</v>
      </c>
      <c r="DG6" s="21" t="str">
        <f>IF(DG7="","",IF(DG7="-","【-】","【"&amp;SUBSTITUTE(TEXT(DG7,"#,##0.00"),"-","△")&amp;"】"))</f>
        <v>【100.31】</v>
      </c>
      <c r="DH6" s="22">
        <f>IF(DH7="",NA(),DH7)</f>
        <v>68.25</v>
      </c>
      <c r="DI6" s="22">
        <f t="shared" ref="DI6:DQ6" si="12">IF(DI7="",NA(),DI7)</f>
        <v>67.67</v>
      </c>
      <c r="DJ6" s="22">
        <f t="shared" si="12"/>
        <v>67.180000000000007</v>
      </c>
      <c r="DK6" s="22">
        <f t="shared" si="12"/>
        <v>69.22</v>
      </c>
      <c r="DL6" s="22">
        <f t="shared" si="12"/>
        <v>69.5</v>
      </c>
      <c r="DM6" s="22">
        <f t="shared" si="12"/>
        <v>57.5</v>
      </c>
      <c r="DN6" s="22">
        <f t="shared" si="12"/>
        <v>58.52</v>
      </c>
      <c r="DO6" s="22">
        <f t="shared" si="12"/>
        <v>59.51</v>
      </c>
      <c r="DP6" s="22">
        <f t="shared" si="12"/>
        <v>60.24</v>
      </c>
      <c r="DQ6" s="22">
        <f t="shared" si="12"/>
        <v>60.8</v>
      </c>
      <c r="DR6" s="21" t="str">
        <f>IF(DR7="","",IF(DR7="-","【-】","【"&amp;SUBSTITUTE(TEXT(DR7,"#,##0.00"),"-","△")&amp;"】"))</f>
        <v>【60.80】</v>
      </c>
      <c r="DS6" s="21">
        <f>IF(DS7="",NA(),DS7)</f>
        <v>0</v>
      </c>
      <c r="DT6" s="21">
        <f t="shared" ref="DT6:EB6" si="13">IF(DT7="",NA(),DT7)</f>
        <v>0</v>
      </c>
      <c r="DU6" s="21">
        <f t="shared" si="13"/>
        <v>0</v>
      </c>
      <c r="DV6" s="21">
        <f t="shared" si="13"/>
        <v>0</v>
      </c>
      <c r="DW6" s="21">
        <f t="shared" si="13"/>
        <v>0</v>
      </c>
      <c r="DX6" s="22">
        <f t="shared" si="13"/>
        <v>30.3</v>
      </c>
      <c r="DY6" s="22">
        <f t="shared" si="13"/>
        <v>31.74</v>
      </c>
      <c r="DZ6" s="22">
        <f t="shared" si="13"/>
        <v>32.380000000000003</v>
      </c>
      <c r="EA6" s="22">
        <f t="shared" si="13"/>
        <v>34.479999999999997</v>
      </c>
      <c r="EB6" s="22">
        <f t="shared" si="13"/>
        <v>38.24</v>
      </c>
      <c r="EC6" s="21" t="str">
        <f>IF(EC7="","",IF(EC7="-","【-】","【"&amp;SUBSTITUTE(TEXT(EC7,"#,##0.00"),"-","△")&amp;"】"))</f>
        <v>【38.24】</v>
      </c>
      <c r="ED6" s="21">
        <f>IF(ED7="",NA(),ED7)</f>
        <v>0</v>
      </c>
      <c r="EE6" s="21">
        <f t="shared" ref="EE6:EM6" si="14">IF(EE7="",NA(),EE7)</f>
        <v>0</v>
      </c>
      <c r="EF6" s="21">
        <f t="shared" si="14"/>
        <v>0</v>
      </c>
      <c r="EG6" s="21">
        <f t="shared" si="14"/>
        <v>0</v>
      </c>
      <c r="EH6" s="21">
        <f t="shared" si="14"/>
        <v>0</v>
      </c>
      <c r="EI6" s="22">
        <f t="shared" si="14"/>
        <v>0.32</v>
      </c>
      <c r="EJ6" s="22">
        <f t="shared" si="14"/>
        <v>0.28000000000000003</v>
      </c>
      <c r="EK6" s="22">
        <f t="shared" si="14"/>
        <v>0.4</v>
      </c>
      <c r="EL6" s="22">
        <f t="shared" si="14"/>
        <v>0.27</v>
      </c>
      <c r="EM6" s="22">
        <f t="shared" si="14"/>
        <v>0.34</v>
      </c>
      <c r="EN6" s="21" t="str">
        <f>IF(EN7="","",IF(EN7="-","【-】","【"&amp;SUBSTITUTE(TEXT(EN7,"#,##0.00"),"-","△")&amp;"】"))</f>
        <v>【0.34】</v>
      </c>
    </row>
    <row r="7" spans="1:144" s="23" customFormat="1" x14ac:dyDescent="0.15">
      <c r="A7" s="15"/>
      <c r="B7" s="24">
        <v>2024</v>
      </c>
      <c r="C7" s="24">
        <v>78727</v>
      </c>
      <c r="D7" s="24">
        <v>46</v>
      </c>
      <c r="E7" s="24">
        <v>1</v>
      </c>
      <c r="F7" s="24">
        <v>0</v>
      </c>
      <c r="G7" s="24">
        <v>2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93.21</v>
      </c>
      <c r="P7" s="25">
        <v>93.47</v>
      </c>
      <c r="Q7" s="25">
        <v>0</v>
      </c>
      <c r="R7" s="25" t="s">
        <v>99</v>
      </c>
      <c r="S7" s="25" t="s">
        <v>99</v>
      </c>
      <c r="T7" s="25" t="s">
        <v>99</v>
      </c>
      <c r="U7" s="25">
        <v>136341</v>
      </c>
      <c r="V7" s="25">
        <v>232.85</v>
      </c>
      <c r="W7" s="25">
        <v>585.53</v>
      </c>
      <c r="X7" s="25">
        <v>126.07</v>
      </c>
      <c r="Y7" s="25">
        <v>120.02</v>
      </c>
      <c r="Z7" s="25">
        <v>116.76</v>
      </c>
      <c r="AA7" s="25">
        <v>106.11</v>
      </c>
      <c r="AB7" s="25">
        <v>110.1</v>
      </c>
      <c r="AC7" s="25">
        <v>111.13</v>
      </c>
      <c r="AD7" s="25">
        <v>112.49</v>
      </c>
      <c r="AE7" s="25">
        <v>107.33</v>
      </c>
      <c r="AF7" s="25">
        <v>108.93</v>
      </c>
      <c r="AG7" s="25">
        <v>107.62</v>
      </c>
      <c r="AH7" s="25">
        <v>107.62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12.29</v>
      </c>
      <c r="AO7" s="25">
        <v>8.77</v>
      </c>
      <c r="AP7" s="25">
        <v>8.81</v>
      </c>
      <c r="AQ7" s="25">
        <v>8.48</v>
      </c>
      <c r="AR7" s="25">
        <v>11</v>
      </c>
      <c r="AS7" s="25">
        <v>11</v>
      </c>
      <c r="AT7" s="25">
        <v>1912.32</v>
      </c>
      <c r="AU7" s="25">
        <v>3166.64</v>
      </c>
      <c r="AV7" s="25">
        <v>2151.46</v>
      </c>
      <c r="AW7" s="25">
        <v>1407.94</v>
      </c>
      <c r="AX7" s="25">
        <v>2020.44</v>
      </c>
      <c r="AY7" s="25">
        <v>284.45</v>
      </c>
      <c r="AZ7" s="25">
        <v>309.23</v>
      </c>
      <c r="BA7" s="25">
        <v>313.43</v>
      </c>
      <c r="BB7" s="25">
        <v>303.10000000000002</v>
      </c>
      <c r="BC7" s="25">
        <v>318.89999999999998</v>
      </c>
      <c r="BD7" s="25">
        <v>318.89999999999998</v>
      </c>
      <c r="BE7" s="25">
        <v>0</v>
      </c>
      <c r="BF7" s="25">
        <v>33.46</v>
      </c>
      <c r="BG7" s="25">
        <v>65.13</v>
      </c>
      <c r="BH7" s="25">
        <v>59.71</v>
      </c>
      <c r="BI7" s="25">
        <v>75.5</v>
      </c>
      <c r="BJ7" s="25">
        <v>260.95999999999998</v>
      </c>
      <c r="BK7" s="25">
        <v>240.07</v>
      </c>
      <c r="BL7" s="25">
        <v>224.81</v>
      </c>
      <c r="BM7" s="25">
        <v>210.83</v>
      </c>
      <c r="BN7" s="25">
        <v>204.34</v>
      </c>
      <c r="BO7" s="25">
        <v>204.34</v>
      </c>
      <c r="BP7" s="25">
        <v>131.97999999999999</v>
      </c>
      <c r="BQ7" s="25">
        <v>124.55</v>
      </c>
      <c r="BR7" s="25">
        <v>120.42</v>
      </c>
      <c r="BS7" s="25">
        <v>107.1</v>
      </c>
      <c r="BT7" s="25">
        <v>111.68</v>
      </c>
      <c r="BU7" s="25">
        <v>110.77</v>
      </c>
      <c r="BV7" s="25">
        <v>112.35</v>
      </c>
      <c r="BW7" s="25">
        <v>106.47</v>
      </c>
      <c r="BX7" s="25">
        <v>107.7</v>
      </c>
      <c r="BY7" s="25">
        <v>106.29</v>
      </c>
      <c r="BZ7" s="25">
        <v>106.29</v>
      </c>
      <c r="CA7" s="25">
        <v>68.790000000000006</v>
      </c>
      <c r="CB7" s="25">
        <v>72.319999999999993</v>
      </c>
      <c r="CC7" s="25">
        <v>75.3</v>
      </c>
      <c r="CD7" s="25">
        <v>83.46</v>
      </c>
      <c r="CE7" s="25">
        <v>79.72</v>
      </c>
      <c r="CF7" s="25">
        <v>73.180000000000007</v>
      </c>
      <c r="CG7" s="25">
        <v>73.05</v>
      </c>
      <c r="CH7" s="25">
        <v>77.53</v>
      </c>
      <c r="CI7" s="25">
        <v>76.25</v>
      </c>
      <c r="CJ7" s="25">
        <v>77.75</v>
      </c>
      <c r="CK7" s="25">
        <v>77.75</v>
      </c>
      <c r="CL7" s="25">
        <v>56.83</v>
      </c>
      <c r="CM7" s="25">
        <v>57.28</v>
      </c>
      <c r="CN7" s="25">
        <v>56.84</v>
      </c>
      <c r="CO7" s="25">
        <v>57.41</v>
      </c>
      <c r="CP7" s="25">
        <v>57.84</v>
      </c>
      <c r="CQ7" s="25">
        <v>62.26</v>
      </c>
      <c r="CR7" s="25">
        <v>62.22</v>
      </c>
      <c r="CS7" s="25">
        <v>61.45</v>
      </c>
      <c r="CT7" s="25">
        <v>61.63</v>
      </c>
      <c r="CU7" s="25">
        <v>61.54</v>
      </c>
      <c r="CV7" s="25">
        <v>61.54</v>
      </c>
      <c r="CW7" s="25">
        <v>98.09</v>
      </c>
      <c r="CX7" s="25">
        <v>98.18</v>
      </c>
      <c r="CY7" s="25">
        <v>98.24</v>
      </c>
      <c r="CZ7" s="25">
        <v>98.55</v>
      </c>
      <c r="DA7" s="25">
        <v>98.6</v>
      </c>
      <c r="DB7" s="25">
        <v>100.16</v>
      </c>
      <c r="DC7" s="25">
        <v>100.28</v>
      </c>
      <c r="DD7" s="25">
        <v>100.29</v>
      </c>
      <c r="DE7" s="25">
        <v>100.36</v>
      </c>
      <c r="DF7" s="25">
        <v>100.31</v>
      </c>
      <c r="DG7" s="25">
        <v>100.31</v>
      </c>
      <c r="DH7" s="25">
        <v>68.25</v>
      </c>
      <c r="DI7" s="25">
        <v>67.67</v>
      </c>
      <c r="DJ7" s="25">
        <v>67.180000000000007</v>
      </c>
      <c r="DK7" s="25">
        <v>69.22</v>
      </c>
      <c r="DL7" s="25">
        <v>69.5</v>
      </c>
      <c r="DM7" s="25">
        <v>57.5</v>
      </c>
      <c r="DN7" s="25">
        <v>58.52</v>
      </c>
      <c r="DO7" s="25">
        <v>59.51</v>
      </c>
      <c r="DP7" s="25">
        <v>60.24</v>
      </c>
      <c r="DQ7" s="25">
        <v>60.8</v>
      </c>
      <c r="DR7" s="25">
        <v>60.8</v>
      </c>
      <c r="DS7" s="25">
        <v>0</v>
      </c>
      <c r="DT7" s="25">
        <v>0</v>
      </c>
      <c r="DU7" s="25">
        <v>0</v>
      </c>
      <c r="DV7" s="25">
        <v>0</v>
      </c>
      <c r="DW7" s="25">
        <v>0</v>
      </c>
      <c r="DX7" s="25">
        <v>30.3</v>
      </c>
      <c r="DY7" s="25">
        <v>31.74</v>
      </c>
      <c r="DZ7" s="25">
        <v>32.380000000000003</v>
      </c>
      <c r="EA7" s="25">
        <v>34.479999999999997</v>
      </c>
      <c r="EB7" s="25">
        <v>38.24</v>
      </c>
      <c r="EC7" s="25">
        <v>38.24</v>
      </c>
      <c r="ED7" s="25">
        <v>0</v>
      </c>
      <c r="EE7" s="25">
        <v>0</v>
      </c>
      <c r="EF7" s="25">
        <v>0</v>
      </c>
      <c r="EG7" s="25">
        <v>0</v>
      </c>
      <c r="EH7" s="25">
        <v>0</v>
      </c>
      <c r="EI7" s="25">
        <v>0.32</v>
      </c>
      <c r="EJ7" s="25">
        <v>0.28000000000000003</v>
      </c>
      <c r="EK7" s="25">
        <v>0.4</v>
      </c>
      <c r="EL7" s="25">
        <v>0.27</v>
      </c>
      <c r="EM7" s="25">
        <v>0.34</v>
      </c>
      <c r="EN7" s="25">
        <v>0.34</v>
      </c>
    </row>
    <row r="8" spans="1:144" x14ac:dyDescent="0.15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15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15">
      <c r="A10" s="28" t="s">
        <v>44</v>
      </c>
      <c r="B10" s="29">
        <f>DATEVALUE($B7-B11&amp;"/1/"&amp;B12)</f>
        <v>37257</v>
      </c>
      <c r="C10" s="29">
        <f t="shared" ref="C10:F10" si="15">DATEVALUE($B7-C11&amp;"/1/"&amp;C12)</f>
        <v>37622</v>
      </c>
      <c r="D10" s="29">
        <f t="shared" si="15"/>
        <v>37987</v>
      </c>
      <c r="E10" s="29">
        <f t="shared" si="15"/>
        <v>38353</v>
      </c>
      <c r="F10" s="29">
        <f t="shared" si="15"/>
        <v>38718</v>
      </c>
    </row>
    <row r="11" spans="1:144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105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15">
      <c r="B13" t="s">
        <v>107</v>
      </c>
      <c r="C13" t="s">
        <v>108</v>
      </c>
      <c r="D13" t="s">
        <v>109</v>
      </c>
      <c r="E13" t="s">
        <v>108</v>
      </c>
      <c r="F13" t="s">
        <v>110</v>
      </c>
      <c r="G13" t="s">
        <v>111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