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User\Desktop\"/>
    </mc:Choice>
  </mc:AlternateContent>
  <xr:revisionPtr revIDLastSave="0" documentId="8_{5E1F2A1A-49C5-4CF0-A81C-5D99EC948B58}" xr6:coauthVersionLast="47" xr6:coauthVersionMax="47" xr10:uidLastSave="{00000000-0000-0000-0000-000000000000}"/>
  <workbookProtection workbookAlgorithmName="SHA-512" workbookHashValue="fjzLOnWLRhhvTgBbPf2J6dJXIkZHypI2hw3w4h36Zj8Uys4tYhwpEcltCu5gP1cjTBtBCLxlS8nnN/QagbTm+Q==" workbookSaltValue="6WFnixfvucGBuEJPGn7s8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E85" i="4"/>
  <c r="BB10" i="4"/>
  <c r="AT10" i="4"/>
  <c r="AL10" i="4"/>
  <c r="W10" i="4"/>
  <c r="B10" i="4"/>
  <c r="BB8" i="4"/>
  <c r="AT8" i="4"/>
  <c r="AL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<sst xmlns="http://schemas.openxmlformats.org/spreadsheetml/2006/main" count="228" uniqueCount="113">
  <si>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</si>
  <si>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</si>
  <si>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</si>
  <si>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</si>
  <si>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</si>
  <si>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</si>
  <si>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</si>
  <si>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</si>
  <si>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</si>
  <si>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</si>
  <si>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</si>
  <si>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</si>
  <si>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</si>
  <si>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</si>
  <si>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</si>
  <si>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</si>
  <si>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</si>
  <si>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</si>
  <si>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</si>
  <si>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</si>
  <si>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</si>
  <si>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</si>
  <si>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</si>
  <si>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</si>
  <si>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</si>
  <si>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</si>
  <si>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</si>
  <si>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</si>
  <si>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</si>
  <si>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</si>
  <si>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</si>
  <si>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</si>
  <si>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</si>
  <si>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</si>
  <si>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</si>
  <si>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</si>
  <si>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</si>
  <si>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</si>
  <si>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</si>
  <si>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</si>
  <si>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</si>
  <si>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</si>
  <si>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</si>
  <si>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</si>
  <si>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</si>
  <si>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</si>
  <si>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</si>
  <si>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</si>
  <si>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</si>
  <si>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</si>
  <si>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</si>
  <si>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</si>
  <si>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</si>
  <si>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</si>
  <si>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</si>
  <si>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</si>
  <si>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</si>
  <si>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</si>
  <si>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</si>
  <si>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</si>
  <si>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</si>
  <si>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</si>
  <si>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</si>
  <si>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</si>
  <si>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</si>
  <si>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</si>
  <si>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</si>
  <si>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</si>
  <si>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</si>
  <si>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</si>
  <si>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</si>
  <si>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</si>
  <si>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</si>
  <si>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</si>
  <si>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</si>
  <si>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</si>
  <si>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</si>
  <si>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</si>
  <si>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</si>
  <si>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</si>
  <si>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</si>
  <si>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</si>
  <si>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</si>
  <si>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</si>
  <si>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</si>
  <si>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</si>
  <si>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</si>
  <si>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</si>
  <si>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</si>
  <si>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</si>
  <si>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</si>
  <si>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</si>
  <si>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</si>
  <si>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</si>
  <si>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</si>
  <si>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</si>
  <si>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</si>
  <si>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</si>
  <si>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</si>
  <si>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</si>
  <si>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</si>
  <si>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</si>
  <si>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</si>
  <si>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</si>
  <si>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</si>
  <si>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</si>
  <si>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</si>
  <si>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</si>
  <si>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</si>
  <si>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</si>
  <si>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も給水人口減少等による給水収益の落ち込みが予測されるが、経営戦略に基づき資本の確保及び事業の効率化を行い、老朽施設及び管路の更新等、適切な対策を講じながら健全な経営を保持できるよう努める必要がある。</t>
    <rPh sb="24" eb="26">
      <t>ヨソク</t>
    </rPh>
    <rPh sb="44" eb="45">
      <t>オヨ</t>
    </rPh>
    <rPh sb="46" eb="48">
      <t>ジギョウ</t>
    </rPh>
    <rPh sb="49" eb="52">
      <t>コウリツカ</t>
    </rPh>
    <rPh sb="53" eb="54">
      <t>オコナ</t>
    </rPh>
    <rPh sb="67" eb="68">
      <t>トウ</t>
    </rPh>
    <phoneticPr fontId="4"/>
  </si>
  <si>
    <t>①前年度より若干上昇したものの、依然数値が100％を下回っている厳しい経営状態である。更新投資等に充てる財源確保のためにも更なる費用削減に取り組む必要がある。
②前年度より若干減少したものの、類似団体と比較しても数値が高いため、支出の抑制と給水収益等の確保に努める必要がある。
③数値は100％を超えているが、年々減少傾向にあり、昨年度は大幅な減となってしまった。現金も減少傾向にあるため、収入源の確保が課題となる。
④類似団体平均値と比較すると高い水準にあり、設備の更新時期を先延ばししている状況にあるため、計画的な設備更新が必要である。
⑤給水原価と供給単価が乖離しており、適切な料金水準を設定するよう努める必要がある。
⑥有収率の上昇により有収水量が増加したため前年度より数値が減少したが、引き続き費用削減等経営改善の検討が必要である。
⑦現在の配水量においては、適切な施設利用状況と規模であり、効率的な利用がされているといえる。
⑧ここ数年は上昇傾向にあり、類似団体平均値を上回ったが、今後も漏水等の原因を特定し、有収率を向上させる必要がある。</t>
    <rPh sb="1" eb="4">
      <t>ゼンネンド</t>
    </rPh>
    <rPh sb="6" eb="8">
      <t>ジャッカン</t>
    </rPh>
    <rPh sb="8" eb="10">
      <t>ジョウショウ</t>
    </rPh>
    <rPh sb="16" eb="18">
      <t>イゼン</t>
    </rPh>
    <rPh sb="26" eb="28">
      <t>シタマワ</t>
    </rPh>
    <rPh sb="101" eb="103">
      <t>ヒカク</t>
    </rPh>
    <rPh sb="106" eb="108">
      <t>スウチ</t>
    </rPh>
    <rPh sb="124" eb="125">
      <t>トウ</t>
    </rPh>
    <rPh sb="155" eb="161">
      <t>ネンネンゲンショウケイコウ</t>
    </rPh>
    <rPh sb="165" eb="168">
      <t>サクネンド</t>
    </rPh>
    <rPh sb="169" eb="171">
      <t>オオハバ</t>
    </rPh>
    <rPh sb="172" eb="173">
      <t>ゲン</t>
    </rPh>
    <rPh sb="182" eb="184">
      <t>ゲンキン</t>
    </rPh>
    <rPh sb="185" eb="189">
      <t>ゲンショウケイコウ</t>
    </rPh>
    <rPh sb="195" eb="197">
      <t>シュウニュウ</t>
    </rPh>
    <rPh sb="197" eb="198">
      <t>ゲン</t>
    </rPh>
    <rPh sb="199" eb="201">
      <t>カクホ</t>
    </rPh>
    <rPh sb="202" eb="204">
      <t>カダイ</t>
    </rPh>
    <rPh sb="231" eb="233">
      <t>セツビ</t>
    </rPh>
    <rPh sb="234" eb="238">
      <t>コウシンジキ</t>
    </rPh>
    <rPh sb="239" eb="241">
      <t>サキノ</t>
    </rPh>
    <rPh sb="247" eb="249">
      <t>ジョウキョウ</t>
    </rPh>
    <rPh sb="255" eb="258">
      <t>ケイカクテキ</t>
    </rPh>
    <rPh sb="259" eb="263">
      <t>セツビコウシン</t>
    </rPh>
    <rPh sb="264" eb="266">
      <t>ヒツヨウ</t>
    </rPh>
    <rPh sb="297" eb="299">
      <t>セッテイ</t>
    </rPh>
    <rPh sb="314" eb="317">
      <t>ユウシュウリツ</t>
    </rPh>
    <rPh sb="318" eb="320">
      <t>ジョウショウ</t>
    </rPh>
    <rPh sb="323" eb="327">
      <t>ユウシュウスイリョウ</t>
    </rPh>
    <rPh sb="328" eb="330">
      <t>ゾウカ</t>
    </rPh>
    <rPh sb="334" eb="337">
      <t>ゼンネンド</t>
    </rPh>
    <rPh sb="342" eb="344">
      <t>ゲンショウ</t>
    </rPh>
    <rPh sb="348" eb="349">
      <t>ヒ</t>
    </rPh>
    <rPh sb="350" eb="351">
      <t>ツヅ</t>
    </rPh>
    <rPh sb="401" eb="403">
      <t>コウリツ</t>
    </rPh>
    <rPh sb="422" eb="424">
      <t>スウネン</t>
    </rPh>
    <rPh sb="425" eb="429">
      <t>ジョウショウケイコウ</t>
    </rPh>
    <rPh sb="452" eb="453">
      <t>トウ</t>
    </rPh>
    <rPh sb="465" eb="467">
      <t>コウジョウ</t>
    </rPh>
    <phoneticPr fontId="4"/>
  </si>
  <si>
    <t>①上昇傾向にあり、老朽化が確実に進行している。更新費用が高額となる施設も多いことから、効率性と合理性を考慮し施設更新を行う必要がある。
②類似団体平均値及び全国平均と比較しても大幅に上回っている。前年度比で減少はしたが、老朽管の状況を把握し、適正な維持管理による管路の長寿命化を図りつつ、計画的な更新が必要である。
③類似団体平均と比べて上回っており、今後も投資可能財源等を勘案し耐震性能を有する配水管への更新を実施していく。</t>
    <rPh sb="51" eb="53">
      <t>コウリョ</t>
    </rPh>
    <rPh sb="91" eb="92">
      <t>ウエ</t>
    </rPh>
    <rPh sb="98" eb="101">
      <t>ゼンネンド</t>
    </rPh>
    <rPh sb="101" eb="102">
      <t>ヒ</t>
    </rPh>
    <rPh sb="103" eb="105">
      <t>ゲンショウ</t>
    </rPh>
    <rPh sb="112" eb="113">
      <t>カン</t>
    </rPh>
    <rPh sb="176" eb="178">
      <t>コンゴ</t>
    </rPh>
    <rPh sb="206" eb="208">
      <t>ジッシコウシン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</si>
</sst>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0.93</c:v>
                </c:pt>
                <c:pt idx="1">
                  <c:v>0.69</c:v>
                </c:pt>
                <c:pt idx="2">
                  <c:v>0.77</c:v>
                </c:pt>
                <c:pt idx="3">
                  <c:v>0.64</c:v>
                </c:pt>
                <c:pt idx="4">
                  <c:v>1.25</c:v>
                </c:pt>
              </c:numCache>
            </c:numRef>
          </c:val>
          <c:extLst>
            <c:ext xmlns:c16="http://schemas.microsoft.com/office/drawing/2014/chart" uri="{C3380CC4-5D6E-409C-BE32-E72D297353CC}">
              <c16:uniqueId val="{00000000-75C3-4251-BD5A-CACBD0649E0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5C3-4251-BD5A-CACBD0649E0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65.28</c:v>
                </c:pt>
                <c:pt idx="1">
                  <c:v>66.33</c:v>
                </c:pt>
                <c:pt idx="2">
                  <c:v>64.900000000000006</c:v>
                </c:pt>
                <c:pt idx="3">
                  <c:v>62.64</c:v>
                </c:pt>
                <c:pt idx="4">
                  <c:v>62.82</c:v>
                </c:pt>
              </c:numCache>
            </c:numRef>
          </c:val>
          <c:extLst>
            <c:ext xmlns:c16="http://schemas.microsoft.com/office/drawing/2014/chart" uri="{C3380CC4-5D6E-409C-BE32-E72D297353CC}">
              <c16:uniqueId val="{00000000-76C7-4F38-B70C-875F0F479F8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76C7-4F38-B70C-875F0F479F8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79.02</c:v>
                </c:pt>
                <c:pt idx="1">
                  <c:v>75.760000000000005</c:v>
                </c:pt>
                <c:pt idx="2">
                  <c:v>76.03</c:v>
                </c:pt>
                <c:pt idx="3">
                  <c:v>77.709999999999994</c:v>
                </c:pt>
                <c:pt idx="4">
                  <c:v>78.87</c:v>
                </c:pt>
              </c:numCache>
            </c:numRef>
          </c:val>
          <c:extLst>
            <c:ext xmlns:c16="http://schemas.microsoft.com/office/drawing/2014/chart" uri="{C3380CC4-5D6E-409C-BE32-E72D297353CC}">
              <c16:uniqueId val="{00000000-DC91-4D27-BF6D-1043CBA04AB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DC91-4D27-BF6D-1043CBA04AB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99.22</c:v>
                </c:pt>
                <c:pt idx="1">
                  <c:v>96.46</c:v>
                </c:pt>
                <c:pt idx="2">
                  <c:v>90</c:v>
                </c:pt>
                <c:pt idx="3">
                  <c:v>86.51</c:v>
                </c:pt>
                <c:pt idx="4">
                  <c:v>88.44</c:v>
                </c:pt>
              </c:numCache>
            </c:numRef>
          </c:val>
          <c:extLst>
            <c:ext xmlns:c16="http://schemas.microsoft.com/office/drawing/2014/chart" uri="{C3380CC4-5D6E-409C-BE32-E72D297353CC}">
              <c16:uniqueId val="{00000000-0C49-4F52-B291-D8E6E2ABAAB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0C49-4F52-B291-D8E6E2ABAAB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41.07</c:v>
                </c:pt>
                <c:pt idx="1">
                  <c:v>43.45</c:v>
                </c:pt>
                <c:pt idx="2">
                  <c:v>45.48</c:v>
                </c:pt>
                <c:pt idx="3">
                  <c:v>47.52</c:v>
                </c:pt>
                <c:pt idx="4">
                  <c:v>48.17</c:v>
                </c:pt>
              </c:numCache>
            </c:numRef>
          </c:val>
          <c:extLst>
            <c:ext xmlns:c16="http://schemas.microsoft.com/office/drawing/2014/chart" uri="{C3380CC4-5D6E-409C-BE32-E72D297353CC}">
              <c16:uniqueId val="{00000000-DD55-4CE0-8B13-8A0B3BDC94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DD55-4CE0-8B13-8A0B3BDC94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35.76</c:v>
                </c:pt>
                <c:pt idx="1">
                  <c:v>35.57</c:v>
                </c:pt>
                <c:pt idx="2">
                  <c:v>36.159999999999997</c:v>
                </c:pt>
                <c:pt idx="3">
                  <c:v>37.909999999999997</c:v>
                </c:pt>
                <c:pt idx="4">
                  <c:v>36.97</c:v>
                </c:pt>
              </c:numCache>
            </c:numRef>
          </c:val>
          <c:extLst>
            <c:ext xmlns:c16="http://schemas.microsoft.com/office/drawing/2014/chart" uri="{C3380CC4-5D6E-409C-BE32-E72D297353CC}">
              <c16:uniqueId val="{00000000-A358-4C64-8E3B-3F689BDEBE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A358-4C64-8E3B-3F689BDEBE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124.48</c:v>
                </c:pt>
                <c:pt idx="1">
                  <c:v>132.74</c:v>
                </c:pt>
                <c:pt idx="2">
                  <c:v>152.72</c:v>
                </c:pt>
                <c:pt idx="3">
                  <c:v>206.61</c:v>
                </c:pt>
                <c:pt idx="4">
                  <c:v>201.31</c:v>
                </c:pt>
              </c:numCache>
            </c:numRef>
          </c:val>
          <c:extLst>
            <c:ext xmlns:c16="http://schemas.microsoft.com/office/drawing/2014/chart" uri="{C3380CC4-5D6E-409C-BE32-E72D297353CC}">
              <c16:uniqueId val="{00000000-43E8-4D08-BEA2-046D755A4E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43E8-4D08-BEA2-046D755A4E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542.33000000000004</c:v>
                </c:pt>
                <c:pt idx="1">
                  <c:v>502.79</c:v>
                </c:pt>
                <c:pt idx="2">
                  <c:v>413.29</c:v>
                </c:pt>
                <c:pt idx="3">
                  <c:v>388.72</c:v>
                </c:pt>
                <c:pt idx="4">
                  <c:v>228.88</c:v>
                </c:pt>
              </c:numCache>
            </c:numRef>
          </c:val>
          <c:extLst>
            <c:ext xmlns:c16="http://schemas.microsoft.com/office/drawing/2014/chart" uri="{C3380CC4-5D6E-409C-BE32-E72D297353CC}">
              <c16:uniqueId val="{00000000-4402-43E8-9E4D-67E42EC39DB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4402-43E8-9E4D-67E42EC39DB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667.13</c:v>
                </c:pt>
                <c:pt idx="1">
                  <c:v>652.95000000000005</c:v>
                </c:pt>
                <c:pt idx="2">
                  <c:v>634.07000000000005</c:v>
                </c:pt>
                <c:pt idx="3">
                  <c:v>682.22</c:v>
                </c:pt>
                <c:pt idx="4">
                  <c:v>547.75</c:v>
                </c:pt>
              </c:numCache>
            </c:numRef>
          </c:val>
          <c:extLst>
            <c:ext xmlns:c16="http://schemas.microsoft.com/office/drawing/2014/chart" uri="{C3380CC4-5D6E-409C-BE32-E72D297353CC}">
              <c16:uniqueId val="{00000000-5709-4FCB-8A81-7EE8957A9C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5709-4FCB-8A81-7EE8957A9C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88.91</c:v>
                </c:pt>
                <c:pt idx="1">
                  <c:v>86.17</c:v>
                </c:pt>
                <c:pt idx="2">
                  <c:v>78.430000000000007</c:v>
                </c:pt>
                <c:pt idx="3">
                  <c:v>63.92</c:v>
                </c:pt>
                <c:pt idx="4">
                  <c:v>77.37</c:v>
                </c:pt>
              </c:numCache>
            </c:numRef>
          </c:val>
          <c:extLst>
            <c:ext xmlns:c16="http://schemas.microsoft.com/office/drawing/2014/chart" uri="{C3380CC4-5D6E-409C-BE32-E72D297353CC}">
              <c16:uniqueId val="{00000000-4AD6-4A16-A4DA-48A37BBDA1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4AD6-4A16-A4DA-48A37BBDA1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205.52</c:v>
                </c:pt>
                <c:pt idx="1">
                  <c:v>213.88</c:v>
                </c:pt>
                <c:pt idx="2">
                  <c:v>236.21</c:v>
                </c:pt>
                <c:pt idx="3">
                  <c:v>253.02</c:v>
                </c:pt>
                <c:pt idx="4">
                  <c:v>236.06</c:v>
                </c:pt>
              </c:numCache>
            </c:numRef>
          </c:val>
          <c:extLst>
            <c:ext xmlns:c16="http://schemas.microsoft.com/office/drawing/2014/chart" uri="{C3380CC4-5D6E-409C-BE32-E72D297353CC}">
              <c16:uniqueId val="{00000000-59D2-4335-A822-88F3709BD7B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9D2-4335-A822-88F3709BD7B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浅川町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5782</v>
      </c>
      <c r="AM8" s="44"/>
      <c r="AN8" s="44"/>
      <c r="AO8" s="44"/>
      <c r="AP8" s="44"/>
      <c r="AQ8" s="44"/>
      <c r="AR8" s="44"/>
      <c r="AS8" s="44"/>
      <c r="AT8" s="45">
        <f>データ!$S$6</f>
        <v>37.43</v>
      </c>
      <c r="AU8" s="46"/>
      <c r="AV8" s="46"/>
      <c r="AW8" s="46"/>
      <c r="AX8" s="46"/>
      <c r="AY8" s="46"/>
      <c r="AZ8" s="46"/>
      <c r="BA8" s="46"/>
      <c r="BB8" s="47">
        <f>データ!$T$6</f>
        <v>154.47999999999999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73.91</v>
      </c>
      <c r="J10" s="46"/>
      <c r="K10" s="46"/>
      <c r="L10" s="46"/>
      <c r="M10" s="46"/>
      <c r="N10" s="46"/>
      <c r="O10" s="80"/>
      <c r="P10" s="47">
        <f>データ!$P$6</f>
        <v>98.79</v>
      </c>
      <c r="Q10" s="47"/>
      <c r="R10" s="47"/>
      <c r="S10" s="47"/>
      <c r="T10" s="47"/>
      <c r="U10" s="47"/>
      <c r="V10" s="47"/>
      <c r="W10" s="44">
        <f>データ!$Q$6</f>
        <v>3575</v>
      </c>
      <c r="X10" s="44"/>
      <c r="Y10" s="44"/>
      <c r="Z10" s="44"/>
      <c r="AA10" s="44"/>
      <c r="AB10" s="44"/>
      <c r="AC10" s="44"/>
      <c r="AD10" s="2"/>
      <c r="AE10" s="2"/>
      <c r="AF10" s="2"/>
      <c r="AG10" s="2"/>
      <c r="AH10" s="2"/>
      <c r="AI10" s="2"/>
      <c r="AJ10" s="2"/>
      <c r="AK10" s="2"/>
      <c r="AL10" s="44">
        <f>データ!$U$6</f>
        <v>5470</v>
      </c>
      <c r="AM10" s="44"/>
      <c r="AN10" s="44"/>
      <c r="AO10" s="44"/>
      <c r="AP10" s="44"/>
      <c r="AQ10" s="44"/>
      <c r="AR10" s="44"/>
      <c r="AS10" s="44"/>
      <c r="AT10" s="45">
        <f>データ!$V$6</f>
        <v>36.5</v>
      </c>
      <c r="AU10" s="46"/>
      <c r="AV10" s="46"/>
      <c r="AW10" s="46"/>
      <c r="AX10" s="46"/>
      <c r="AY10" s="46"/>
      <c r="AZ10" s="46"/>
      <c r="BA10" s="46"/>
      <c r="BB10" s="47">
        <f>データ!$W$6</f>
        <v>149.86000000000001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egu96TuaxqqsjGNESXTpvcfOixQCObH0ggZuRVZhVQmYzdUgwo6Hy9bwABegp7buhRAcT1e5+3yyVf0Bv4mvQ==" saltValue="O2CF8hh3SOHWLfhAqEaF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75043</v>
      </c>
      <c r="D6" s="20">
        <f t="shared" si="3"/>
        <v>46</v>
      </c>
      <c r="E6" s="20">
        <f t="shared" si="3"/>
        <v>1</v>
      </c>
      <c r="F6" s="20">
        <f t="shared" si="3"/>
        <v>0</v>
      </c>
      <c r="G6" s="20">
        <f t="shared" si="3"/>
        <v>1</v>
      </c>
      <c r="H6" s="20" t="str">
        <f t="shared" si="3"/>
        <v>福島県　浅川町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73.91</v>
      </c>
      <c r="P6" s="21">
        <f t="shared" si="3"/>
        <v>98.79</v>
      </c>
      <c r="Q6" s="21">
        <f t="shared" si="3"/>
        <v>3575</v>
      </c>
      <c r="R6" s="21">
        <f t="shared" si="3"/>
        <v>5782</v>
      </c>
      <c r="S6" s="21">
        <f t="shared" si="3"/>
        <v>37.43</v>
      </c>
      <c r="T6" s="21">
        <f t="shared" si="3"/>
        <v>154.47999999999999</v>
      </c>
      <c r="U6" s="21">
        <f t="shared" si="3"/>
        <v>5470</v>
      </c>
      <c r="V6" s="21">
        <f t="shared" si="3"/>
        <v>36.5</v>
      </c>
      <c r="W6" s="21">
        <f t="shared" si="3"/>
        <v>149.86000000000001</v>
      </c>
      <c r="X6" s="22">
        <f>IF(X7="",NA(),X7)</f>
        <v>99.22</v>
      </c>
      <c r="Y6" s="22">
        <f t="shared" ref="Y6:AG6" si="4">IF(Y7="",NA(),Y7)</f>
        <v>96.46</v>
      </c>
      <c r="Z6" s="22">
        <f t="shared" si="4"/>
        <v>90</v>
      </c>
      <c r="AA6" s="22">
        <f t="shared" si="4"/>
        <v>86.51</v>
      </c>
      <c r="AB6" s="22">
        <f t="shared" si="4"/>
        <v>88.44</v>
      </c>
      <c r="AC6" s="22">
        <f t="shared" si="4"/>
        <v>105.34</v>
      </c>
      <c r="AD6" s="22">
        <f t="shared" si="4"/>
        <v>105.77</v>
      </c>
      <c r="AE6" s="22">
        <f t="shared" si="4"/>
        <v>104.82</v>
      </c>
      <c r="AF6" s="22">
        <f t="shared" si="4"/>
        <v>106.46</v>
      </c>
      <c r="AG6" s="22">
        <f t="shared" si="4"/>
        <v>103.41</v>
      </c>
      <c r="AH6" s="21" t="str">
        <f>IF(AH7="","",IF(AH7="-","【-】","【"&amp;SUBSTITUTE(TEXT(AH7,"#,##0.00"),"-","△")&amp;"】"))</f>
        <v>【107.26】</v>
      </c>
      <c r="AI6" s="22">
        <f>IF(AI7="",NA(),AI7)</f>
        <v>124.48</v>
      </c>
      <c r="AJ6" s="22">
        <f t="shared" ref="AJ6:AR6" si="5">IF(AJ7="",NA(),AJ7)</f>
        <v>132.74</v>
      </c>
      <c r="AK6" s="22">
        <f t="shared" si="5"/>
        <v>152.72</v>
      </c>
      <c r="AL6" s="22">
        <f t="shared" si="5"/>
        <v>206.61</v>
      </c>
      <c r="AM6" s="22">
        <f t="shared" si="5"/>
        <v>201.31</v>
      </c>
      <c r="AN6" s="22">
        <f t="shared" si="5"/>
        <v>24.04</v>
      </c>
      <c r="AO6" s="22">
        <f t="shared" si="5"/>
        <v>28.03</v>
      </c>
      <c r="AP6" s="22">
        <f t="shared" si="5"/>
        <v>26.73</v>
      </c>
      <c r="AQ6" s="22">
        <f t="shared" si="5"/>
        <v>27.85</v>
      </c>
      <c r="AR6" s="22">
        <f t="shared" si="5"/>
        <v>28</v>
      </c>
      <c r="AS6" s="21" t="str">
        <f>IF(AS7="","",IF(AS7="-","【-】","【"&amp;SUBSTITUTE(TEXT(AS7,"#,##0.00"),"-","△")&amp;"】"))</f>
        <v>【1.61】</v>
      </c>
      <c r="AT6" s="22">
        <f>IF(AT7="",NA(),AT7)</f>
        <v>542.33000000000004</v>
      </c>
      <c r="AU6" s="22">
        <f t="shared" ref="AU6:BC6" si="6">IF(AU7="",NA(),AU7)</f>
        <v>502.79</v>
      </c>
      <c r="AV6" s="22">
        <f t="shared" si="6"/>
        <v>413.29</v>
      </c>
      <c r="AW6" s="22">
        <f t="shared" si="6"/>
        <v>388.72</v>
      </c>
      <c r="AX6" s="22">
        <f t="shared" si="6"/>
        <v>228.88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667.13</v>
      </c>
      <c r="BF6" s="22">
        <f t="shared" ref="BF6:BN6" si="7">IF(BF7="",NA(),BF7)</f>
        <v>652.95000000000005</v>
      </c>
      <c r="BG6" s="22">
        <f t="shared" si="7"/>
        <v>634.07000000000005</v>
      </c>
      <c r="BH6" s="22">
        <f t="shared" si="7"/>
        <v>682.22</v>
      </c>
      <c r="BI6" s="22">
        <f t="shared" si="7"/>
        <v>547.75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88.91</v>
      </c>
      <c r="BQ6" s="22">
        <f t="shared" ref="BQ6:BY6" si="8">IF(BQ7="",NA(),BQ7)</f>
        <v>86.17</v>
      </c>
      <c r="BR6" s="22">
        <f t="shared" si="8"/>
        <v>78.430000000000007</v>
      </c>
      <c r="BS6" s="22">
        <f t="shared" si="8"/>
        <v>63.92</v>
      </c>
      <c r="BT6" s="22">
        <f t="shared" si="8"/>
        <v>77.37</v>
      </c>
      <c r="BU6" s="22">
        <f t="shared" si="8"/>
        <v>82.78</v>
      </c>
      <c r="BV6" s="22">
        <f t="shared" si="8"/>
        <v>84.82</v>
      </c>
      <c r="BW6" s="22">
        <f t="shared" si="8"/>
        <v>82.29</v>
      </c>
      <c r="BX6" s="22">
        <f t="shared" si="8"/>
        <v>84.16</v>
      </c>
      <c r="BY6" s="22">
        <f t="shared" si="8"/>
        <v>81.45</v>
      </c>
      <c r="BZ6" s="21" t="str">
        <f>IF(BZ7="","",IF(BZ7="-","【-】","【"&amp;SUBSTITUTE(TEXT(BZ7,"#,##0.00"),"-","△")&amp;"】"))</f>
        <v>【97.59】</v>
      </c>
      <c r="CA6" s="22">
        <f>IF(CA7="",NA(),CA7)</f>
        <v>205.52</v>
      </c>
      <c r="CB6" s="22">
        <f t="shared" ref="CB6:CJ6" si="9">IF(CB7="",NA(),CB7)</f>
        <v>213.88</v>
      </c>
      <c r="CC6" s="22">
        <f t="shared" si="9"/>
        <v>236.21</v>
      </c>
      <c r="CD6" s="22">
        <f t="shared" si="9"/>
        <v>253.02</v>
      </c>
      <c r="CE6" s="22">
        <f t="shared" si="9"/>
        <v>236.06</v>
      </c>
      <c r="CF6" s="22">
        <f t="shared" si="9"/>
        <v>225.09</v>
      </c>
      <c r="CG6" s="22">
        <f t="shared" si="9"/>
        <v>224.82</v>
      </c>
      <c r="CH6" s="22">
        <f t="shared" si="9"/>
        <v>230.85</v>
      </c>
      <c r="CI6" s="22">
        <f t="shared" si="9"/>
        <v>230.21</v>
      </c>
      <c r="CJ6" s="22">
        <f t="shared" si="9"/>
        <v>240.31</v>
      </c>
      <c r="CK6" s="21" t="str">
        <f>IF(CK7="","",IF(CK7="-","【-】","【"&amp;SUBSTITUTE(TEXT(CK7,"#,##0.00"),"-","△")&amp;"】"))</f>
        <v>【181.66】</v>
      </c>
      <c r="CL6" s="22">
        <f>IF(CL7="",NA(),CL7)</f>
        <v>65.28</v>
      </c>
      <c r="CM6" s="22">
        <f t="shared" ref="CM6:CU6" si="10">IF(CM7="",NA(),CM7)</f>
        <v>66.33</v>
      </c>
      <c r="CN6" s="22">
        <f t="shared" si="10"/>
        <v>64.900000000000006</v>
      </c>
      <c r="CO6" s="22">
        <f t="shared" si="10"/>
        <v>62.64</v>
      </c>
      <c r="CP6" s="22">
        <f t="shared" si="10"/>
        <v>62.82</v>
      </c>
      <c r="CQ6" s="22">
        <f t="shared" si="10"/>
        <v>49.38</v>
      </c>
      <c r="CR6" s="22">
        <f t="shared" si="10"/>
        <v>50.09</v>
      </c>
      <c r="CS6" s="22">
        <f t="shared" si="10"/>
        <v>50.1</v>
      </c>
      <c r="CT6" s="22">
        <f t="shared" si="10"/>
        <v>49.76</v>
      </c>
      <c r="CU6" s="22">
        <f t="shared" si="10"/>
        <v>49.74</v>
      </c>
      <c r="CV6" s="21" t="str">
        <f>IF(CV7="","",IF(CV7="-","【-】","【"&amp;SUBSTITUTE(TEXT(CV7,"#,##0.00"),"-","△")&amp;"】"))</f>
        <v>【60.21】</v>
      </c>
      <c r="CW6" s="22">
        <f>IF(CW7="",NA(),CW7)</f>
        <v>79.02</v>
      </c>
      <c r="CX6" s="22">
        <f t="shared" ref="CX6:DF6" si="11">IF(CX7="",NA(),CX7)</f>
        <v>75.760000000000005</v>
      </c>
      <c r="CY6" s="22">
        <f t="shared" si="11"/>
        <v>76.03</v>
      </c>
      <c r="CZ6" s="22">
        <f t="shared" si="11"/>
        <v>77.709999999999994</v>
      </c>
      <c r="DA6" s="22">
        <f t="shared" si="11"/>
        <v>78.87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41.07</v>
      </c>
      <c r="DI6" s="22">
        <f t="shared" ref="DI6:DQ6" si="12">IF(DI7="",NA(),DI7)</f>
        <v>43.45</v>
      </c>
      <c r="DJ6" s="22">
        <f t="shared" si="12"/>
        <v>45.48</v>
      </c>
      <c r="DK6" s="22">
        <f t="shared" si="12"/>
        <v>47.52</v>
      </c>
      <c r="DL6" s="22">
        <f t="shared" si="12"/>
        <v>48.17</v>
      </c>
      <c r="DM6" s="22">
        <f t="shared" si="12"/>
        <v>47.5</v>
      </c>
      <c r="DN6" s="22">
        <f t="shared" si="12"/>
        <v>48.41</v>
      </c>
      <c r="DO6" s="22">
        <f t="shared" si="12"/>
        <v>50.02</v>
      </c>
      <c r="DP6" s="22">
        <f t="shared" si="12"/>
        <v>51.38</v>
      </c>
      <c r="DQ6" s="22">
        <f t="shared" si="12"/>
        <v>52.3</v>
      </c>
      <c r="DR6" s="21" t="str">
        <f>IF(DR7="","",IF(DR7="-","【-】","【"&amp;SUBSTITUTE(TEXT(DR7,"#,##0.00"),"-","△")&amp;"】"))</f>
        <v>【52.41】</v>
      </c>
      <c r="DS6" s="22">
        <f>IF(DS7="",NA(),DS7)</f>
        <v>35.76</v>
      </c>
      <c r="DT6" s="22">
        <f t="shared" ref="DT6:EB6" si="13">IF(DT7="",NA(),DT7)</f>
        <v>35.57</v>
      </c>
      <c r="DU6" s="22">
        <f t="shared" si="13"/>
        <v>36.159999999999997</v>
      </c>
      <c r="DV6" s="22">
        <f t="shared" si="13"/>
        <v>37.909999999999997</v>
      </c>
      <c r="DW6" s="22">
        <f t="shared" si="13"/>
        <v>36.97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0.93</v>
      </c>
      <c r="EE6" s="22">
        <f t="shared" ref="EE6:EM6" si="14">IF(EE7="",NA(),EE7)</f>
        <v>0.69</v>
      </c>
      <c r="EF6" s="22">
        <f t="shared" si="14"/>
        <v>0.77</v>
      </c>
      <c r="EG6" s="22">
        <f t="shared" si="14"/>
        <v>0.64</v>
      </c>
      <c r="EH6" s="22">
        <f t="shared" si="14"/>
        <v>1.25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75043</v>
      </c>
      <c r="D7" s="24">
        <v>46</v>
      </c>
      <c r="E7" s="24">
        <v>1</v>
      </c>
      <c r="F7" s="24">
        <v>0</v>
      </c>
      <c r="G7" s="24">
        <v>1</v>
      </c>
      <c r="H7" s="24" t="s">
        <v>93</v>
      </c>
      <c r="I7" s="24" t="s">
        <v>94</v>
      </c>
      <c r="J7" s="24" t="s">
        <v>95</v>
      </c>
      <c r="K7" s="24" t="s">
        <v>96</v>
      </c>
      <c r="L7" s="24" t="s">
        <v>97</v>
      </c>
      <c r="M7" s="24" t="s">
        <v>98</v>
      </c>
      <c r="N7" s="25" t="s">
        <v>99</v>
      </c>
      <c r="O7" s="25">
        <v>73.91</v>
      </c>
      <c r="P7" s="25">
        <v>98.79</v>
      </c>
      <c r="Q7" s="25">
        <v>3575</v>
      </c>
      <c r="R7" s="25">
        <v>5782</v>
      </c>
      <c r="S7" s="25">
        <v>37.43</v>
      </c>
      <c r="T7" s="25">
        <v>154.47999999999999</v>
      </c>
      <c r="U7" s="25">
        <v>5470</v>
      </c>
      <c r="V7" s="25">
        <v>36.5</v>
      </c>
      <c r="W7" s="25">
        <v>149.86000000000001</v>
      </c>
      <c r="X7" s="25">
        <v>99.22</v>
      </c>
      <c r="Y7" s="25">
        <v>96.46</v>
      </c>
      <c r="Z7" s="25">
        <v>90</v>
      </c>
      <c r="AA7" s="25">
        <v>86.51</v>
      </c>
      <c r="AB7" s="25">
        <v>88.44</v>
      </c>
      <c r="AC7" s="25">
        <v>105.34</v>
      </c>
      <c r="AD7" s="25">
        <v>105.77</v>
      </c>
      <c r="AE7" s="25">
        <v>104.82</v>
      </c>
      <c r="AF7" s="25">
        <v>106.46</v>
      </c>
      <c r="AG7" s="25">
        <v>103.41</v>
      </c>
      <c r="AH7" s="25">
        <v>107.26</v>
      </c>
      <c r="AI7" s="25">
        <v>124.48</v>
      </c>
      <c r="AJ7" s="25">
        <v>132.74</v>
      </c>
      <c r="AK7" s="25">
        <v>152.72</v>
      </c>
      <c r="AL7" s="25">
        <v>206.61</v>
      </c>
      <c r="AM7" s="25">
        <v>201.31</v>
      </c>
      <c r="AN7" s="25">
        <v>24.04</v>
      </c>
      <c r="AO7" s="25">
        <v>28.03</v>
      </c>
      <c r="AP7" s="25">
        <v>26.73</v>
      </c>
      <c r="AQ7" s="25">
        <v>27.85</v>
      </c>
      <c r="AR7" s="25">
        <v>28</v>
      </c>
      <c r="AS7" s="25">
        <v>1.61</v>
      </c>
      <c r="AT7" s="25">
        <v>542.33000000000004</v>
      </c>
      <c r="AU7" s="25">
        <v>502.79</v>
      </c>
      <c r="AV7" s="25">
        <v>413.29</v>
      </c>
      <c r="AW7" s="25">
        <v>388.72</v>
      </c>
      <c r="AX7" s="25">
        <v>228.88</v>
      </c>
      <c r="AY7" s="25">
        <v>305.08</v>
      </c>
      <c r="AZ7" s="25">
        <v>305.33999999999997</v>
      </c>
      <c r="BA7" s="25">
        <v>310.01</v>
      </c>
      <c r="BB7" s="25">
        <v>311.12</v>
      </c>
      <c r="BC7" s="25">
        <v>293.51</v>
      </c>
      <c r="BD7" s="25">
        <v>239.69</v>
      </c>
      <c r="BE7" s="25">
        <v>667.13</v>
      </c>
      <c r="BF7" s="25">
        <v>652.95000000000005</v>
      </c>
      <c r="BG7" s="25">
        <v>634.07000000000005</v>
      </c>
      <c r="BH7" s="25">
        <v>682.22</v>
      </c>
      <c r="BI7" s="25">
        <v>547.75</v>
      </c>
      <c r="BJ7" s="25">
        <v>585.59</v>
      </c>
      <c r="BK7" s="25">
        <v>561.34</v>
      </c>
      <c r="BL7" s="25">
        <v>538.33000000000004</v>
      </c>
      <c r="BM7" s="25">
        <v>515.14</v>
      </c>
      <c r="BN7" s="25">
        <v>498.34</v>
      </c>
      <c r="BO7" s="25">
        <v>264.86</v>
      </c>
      <c r="BP7" s="25">
        <v>88.91</v>
      </c>
      <c r="BQ7" s="25">
        <v>86.17</v>
      </c>
      <c r="BR7" s="25">
        <v>78.430000000000007</v>
      </c>
      <c r="BS7" s="25">
        <v>63.92</v>
      </c>
      <c r="BT7" s="25">
        <v>77.37</v>
      </c>
      <c r="BU7" s="25">
        <v>82.78</v>
      </c>
      <c r="BV7" s="25">
        <v>84.82</v>
      </c>
      <c r="BW7" s="25">
        <v>82.29</v>
      </c>
      <c r="BX7" s="25">
        <v>84.16</v>
      </c>
      <c r="BY7" s="25">
        <v>81.45</v>
      </c>
      <c r="BZ7" s="25">
        <v>97.59</v>
      </c>
      <c r="CA7" s="25">
        <v>205.52</v>
      </c>
      <c r="CB7" s="25">
        <v>213.88</v>
      </c>
      <c r="CC7" s="25">
        <v>236.21</v>
      </c>
      <c r="CD7" s="25">
        <v>253.02</v>
      </c>
      <c r="CE7" s="25">
        <v>236.06</v>
      </c>
      <c r="CF7" s="25">
        <v>225.09</v>
      </c>
      <c r="CG7" s="25">
        <v>224.82</v>
      </c>
      <c r="CH7" s="25">
        <v>230.85</v>
      </c>
      <c r="CI7" s="25">
        <v>230.21</v>
      </c>
      <c r="CJ7" s="25">
        <v>240.31</v>
      </c>
      <c r="CK7" s="25">
        <v>181.66</v>
      </c>
      <c r="CL7" s="25">
        <v>65.28</v>
      </c>
      <c r="CM7" s="25">
        <v>66.33</v>
      </c>
      <c r="CN7" s="25">
        <v>64.900000000000006</v>
      </c>
      <c r="CO7" s="25">
        <v>62.64</v>
      </c>
      <c r="CP7" s="25">
        <v>62.82</v>
      </c>
      <c r="CQ7" s="25">
        <v>49.38</v>
      </c>
      <c r="CR7" s="25">
        <v>50.09</v>
      </c>
      <c r="CS7" s="25">
        <v>50.1</v>
      </c>
      <c r="CT7" s="25">
        <v>49.76</v>
      </c>
      <c r="CU7" s="25">
        <v>49.74</v>
      </c>
      <c r="CV7" s="25">
        <v>60.21</v>
      </c>
      <c r="CW7" s="25">
        <v>79.02</v>
      </c>
      <c r="CX7" s="25">
        <v>75.760000000000005</v>
      </c>
      <c r="CY7" s="25">
        <v>76.03</v>
      </c>
      <c r="CZ7" s="25">
        <v>77.709999999999994</v>
      </c>
      <c r="DA7" s="25">
        <v>78.87</v>
      </c>
      <c r="DB7" s="25">
        <v>78.010000000000005</v>
      </c>
      <c r="DC7" s="25">
        <v>77.599999999999994</v>
      </c>
      <c r="DD7" s="25">
        <v>77.3</v>
      </c>
      <c r="DE7" s="25">
        <v>76.64</v>
      </c>
      <c r="DF7" s="25">
        <v>75.37</v>
      </c>
      <c r="DG7" s="25">
        <v>89.21</v>
      </c>
      <c r="DH7" s="25">
        <v>41.07</v>
      </c>
      <c r="DI7" s="25">
        <v>43.45</v>
      </c>
      <c r="DJ7" s="25">
        <v>45.48</v>
      </c>
      <c r="DK7" s="25">
        <v>47.52</v>
      </c>
      <c r="DL7" s="25">
        <v>48.17</v>
      </c>
      <c r="DM7" s="25">
        <v>47.5</v>
      </c>
      <c r="DN7" s="25">
        <v>48.41</v>
      </c>
      <c r="DO7" s="25">
        <v>50.02</v>
      </c>
      <c r="DP7" s="25">
        <v>51.38</v>
      </c>
      <c r="DQ7" s="25">
        <v>52.3</v>
      </c>
      <c r="DR7" s="25">
        <v>52.41</v>
      </c>
      <c r="DS7" s="25">
        <v>35.76</v>
      </c>
      <c r="DT7" s="25">
        <v>35.57</v>
      </c>
      <c r="DU7" s="25">
        <v>36.159999999999997</v>
      </c>
      <c r="DV7" s="25">
        <v>37.909999999999997</v>
      </c>
      <c r="DW7" s="25">
        <v>36.97</v>
      </c>
      <c r="DX7" s="25">
        <v>17.399999999999999</v>
      </c>
      <c r="DY7" s="25">
        <v>18.64</v>
      </c>
      <c r="DZ7" s="25">
        <v>19.510000000000002</v>
      </c>
      <c r="EA7" s="25">
        <v>21.6</v>
      </c>
      <c r="EB7" s="25">
        <v>23.36</v>
      </c>
      <c r="EC7" s="25">
        <v>26.78</v>
      </c>
      <c r="ED7" s="25">
        <v>0.93</v>
      </c>
      <c r="EE7" s="25">
        <v>0.69</v>
      </c>
      <c r="EF7" s="25">
        <v>0.77</v>
      </c>
      <c r="EG7" s="25">
        <v>0.64</v>
      </c>
      <c r="EH7" s="25">
        <v>1.25</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