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10.18.31.216\share\110_jyouge\10上下水道課(一般文書)\01R7\04　業務係\00_回答\R8.1.16公営企業に係る経営比較分析表（令和６年度決算）の分析等について（依頼）\【経営比較分析表】2024_074667_46_1718\【経営比較分析表】2024_074667_46_1718\"/>
    </mc:Choice>
  </mc:AlternateContent>
  <xr:revisionPtr revIDLastSave="0" documentId="13_ncr:1_{B8D2F9CF-198F-492F-8605-778DD6F95400}" xr6:coauthVersionLast="47" xr6:coauthVersionMax="47" xr10:uidLastSave="{00000000-0000-0000-0000-000000000000}"/>
  <workbookProtection workbookAlgorithmName="SHA-512" workbookHashValue="raLZm+eGKc9gHdP/JNYCa6Mo+yVqNDkix/2bHyrWwlezRLyuD9IUs3EJl8yhQla00vnPBitZNnl6EqffB/Hc0A==" workbookSaltValue="+LyGhCH6jcqLtvAe+D4Jb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F85" i="4"/>
  <c r="E85" i="4"/>
  <c r="AT10" i="4"/>
  <c r="AL10" i="4"/>
  <c r="P8" i="4"/>
  <c r="I8" i="4"/>
</calcChain>
</file>

<file path=xl/sharedStrings.xml><?xml version="1.0" encoding="utf-8"?>
<sst xmlns="http://schemas.openxmlformats.org/spreadsheetml/2006/main" count="275" uniqueCount="116">
  <si>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</si>
  <si>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</si>
  <si>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</si>
  <si>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</si>
  <si>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</si>
  <si>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</si>
  <si>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</si>
  <si>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</si>
  <si>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</si>
  <si>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</si>
  <si>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</si>
  <si>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</si>
  <si>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</si>
  <si>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</si>
  <si>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</si>
  <si>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</si>
  <si>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</si>
  <si>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</si>
  <si>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</si>
  <si>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</si>
  <si>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</si>
  <si>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</si>
  <si>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</si>
  <si>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</si>
  <si>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</si>
  <si>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</si>
  <si>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</si>
  <si>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</si>
  <si>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</si>
  <si>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</si>
  <si>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</si>
  <si>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</si>
  <si>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</si>
  <si>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</si>
  <si>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</si>
  <si>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</si>
  <si>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</si>
  <si>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</si>
  <si>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</si>
  <si>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</si>
  <si>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</si>
  <si>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</si>
  <si>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</si>
  <si>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</si>
  <si>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</si>
  <si>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</si>
  <si>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</si>
  <si>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</si>
  <si>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</si>
  <si>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</si>
  <si>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</si>
  <si>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</si>
  <si>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</si>
  <si>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</si>
  <si>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</si>
  <si>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</si>
  <si>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</si>
  <si>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</si>
  <si>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</si>
  <si>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</si>
  <si>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</si>
  <si>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</si>
  <si>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</si>
  <si>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</si>
  <si>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</si>
  <si>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</si>
  <si>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</si>
  <si>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</si>
  <si>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</si>
  <si>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</si>
  <si>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</si>
  <si>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</si>
  <si>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</si>
  <si>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</si>
  <si>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</si>
  <si>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</si>
  <si>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</si>
  <si>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</si>
  <si>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</si>
  <si>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</si>
  <si>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</si>
  <si>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</si>
  <si>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</si>
  <si>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</si>
  <si>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</si>
  <si>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</si>
  <si>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</si>
  <si>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</si>
  <si>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</si>
  <si>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</si>
  <si>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</si>
  <si>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</si>
  <si>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</si>
  <si>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</si>
  <si>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</si>
  <si>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</si>
  <si>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矢吹町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</si>
  <si>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</si>
  <si>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</si>
  <si>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</si>
  <si>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</si>
  <si>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</si>
  <si>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</si>
  <si>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</si>
  <si>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</si>
  <si>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</si>
  <si>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</si>
  <si>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</si>
  <si>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</si>
  <si>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</si>
  <si>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</si>
  <si>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</si>
  <si>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</si>
  <si>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今後、老朽化に伴う施設更新費用が増加する一方、人口減少等による使用料収入の減少が見込まれ、厳しい事業運営が予想される。
令和6年度に経営戦略を改定しており、財政状況・資産状況を適切に把握し、その結果に基づき、必要に応じて使用料の改定に向け検討を進めていき、経営改善に向けた取組みを実施する必要がある。
また、農業集落排水施設5処理区のうち2処理区については、公共下水道への編入を計画しており、施設統合による維持管理の効率化に向け、事業を推進している。</t>
    <rPh sb="60" eb="62">
      <t>レイワ</t>
    </rPh>
    <rPh sb="63" eb="65">
      <t>ネンド</t>
    </rPh>
    <rPh sb="71" eb="73">
      <t>カイテイ</t>
    </rPh>
    <rPh sb="144" eb="146">
      <t>ヒツヨウ</t>
    </rPh>
    <phoneticPr fontId="4"/>
  </si>
  <si>
    <t>農業集落排水施設の供用開始から36年経過しており、他自治体同様老朽化が進行している状況である。
老朽化対策として、機能強化事業を実施しており、5処理区のうち2処理区については事業完了、1処理区については、事業継続中である。今後も必要に応じて事業を実施し、老朽化対策を進める必要がある。</t>
    <rPh sb="136" eb="138">
      <t>ヒツヨウ</t>
    </rPh>
    <phoneticPr fontId="4"/>
  </si>
  <si>
    <t>①経常収支比率：100％を上回っており、黒字を確保しているが、収益の大部分を一般会計からの繰入に頼っている状況である。
③流動比率：前年度に続き100％を大きく下回り、類似団体と比較しても低い水準である。企業債償還費や維持管理費の一部を一般会計からの繰入れにより対応していることから、経費削減や料金改定を検討する必要がある。
④企業債残高対事業規模比率：全国平均・類似団体と比較し、高い水準で、将来の償還負担や更新投資に対する財政負担が大きい状況にある。引き続き企業債の適正管理に努める必要がある。
⑤経費回収率：100％を下回っており、料金収入等によって必要な経費を十分に回収できていない状況である。今後は経費削減や使用料の改定により、収支改善を図る必要がある。
⑥汚水処理原価：全国平均・類似団体と比較し高い水準であり、不明水対策を行い維持管理費を削減しつつ接続率を高め、有収率を向上させる必要がある。
⑦施設利用率：全国平均・類似団体と同程度の水準であり、適切な施設規模であると考えている。
⑧水洗化率：昨年度から微増となったものの、類似団体を若干下回っていることから、今後も引続き水洗化率の向上に取り組む必要がある。</t>
    <rPh sb="179" eb="183">
      <t>ゼンコクヘイキン</t>
    </rPh>
    <rPh sb="184" eb="188">
      <t>ルイジダンタイ</t>
    </rPh>
    <rPh sb="189" eb="191">
      <t>ヒカク</t>
    </rPh>
    <rPh sb="193" eb="194">
      <t>タカ</t>
    </rPh>
    <rPh sb="195" eb="197">
      <t>スイジュン</t>
    </rPh>
    <rPh sb="242" eb="243">
      <t>ツト</t>
    </rPh>
    <rPh sb="245" eb="247">
      <t>ヒツヨウ</t>
    </rPh>
    <rPh sb="410" eb="415">
      <t>シセツリヨウリツ</t>
    </rPh>
    <rPh sb="461" eb="464">
      <t>サクネンド</t>
    </rPh>
    <rPh sb="466" eb="468">
      <t>ビゾウ</t>
    </rPh>
    <rPh sb="481" eb="483">
      <t>ジャッカン</t>
    </rPh>
    <rPh sb="483" eb="484">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</si>
</sst>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052-4192-8C3C-21AA6A7C58A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0.02</c:v>
                </c:pt>
              </c:numCache>
            </c:numRef>
          </c:val>
          <c:smooth val="0"/>
          <c:extLst>
            <c:ext xmlns:c16="http://schemas.microsoft.com/office/drawing/2014/chart" uri="{C3380CC4-5D6E-409C-BE32-E72D297353CC}">
              <c16:uniqueId val="{00000001-5052-4192-8C3C-21AA6A7C58A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44.65</c:v>
                </c:pt>
                <c:pt idx="3">
                  <c:v>45.61</c:v>
                </c:pt>
                <c:pt idx="4">
                  <c:v>52</c:v>
                </c:pt>
              </c:numCache>
            </c:numRef>
          </c:val>
          <c:extLst>
            <c:ext xmlns:c16="http://schemas.microsoft.com/office/drawing/2014/chart" uri="{C3380CC4-5D6E-409C-BE32-E72D297353CC}">
              <c16:uniqueId val="{00000000-344D-43A1-ACF4-8FE1F90AC6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52.34</c:v>
                </c:pt>
              </c:numCache>
            </c:numRef>
          </c:val>
          <c:smooth val="0"/>
          <c:extLst>
            <c:ext xmlns:c16="http://schemas.microsoft.com/office/drawing/2014/chart" uri="{C3380CC4-5D6E-409C-BE32-E72D297353CC}">
              <c16:uniqueId val="{00000001-344D-43A1-ACF4-8FE1F90AC6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85.59</c:v>
                </c:pt>
                <c:pt idx="3">
                  <c:v>85.87</c:v>
                </c:pt>
                <c:pt idx="4">
                  <c:v>85.89</c:v>
                </c:pt>
              </c:numCache>
            </c:numRef>
          </c:val>
          <c:extLst>
            <c:ext xmlns:c16="http://schemas.microsoft.com/office/drawing/2014/chart" uri="{C3380CC4-5D6E-409C-BE32-E72D297353CC}">
              <c16:uniqueId val="{00000000-35C9-44BE-9AB6-4EE7677851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90.05</c:v>
                </c:pt>
              </c:numCache>
            </c:numRef>
          </c:val>
          <c:smooth val="0"/>
          <c:extLst>
            <c:ext xmlns:c16="http://schemas.microsoft.com/office/drawing/2014/chart" uri="{C3380CC4-5D6E-409C-BE32-E72D297353CC}">
              <c16:uniqueId val="{00000001-35C9-44BE-9AB6-4EE7677851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118.18</c:v>
                </c:pt>
                <c:pt idx="3">
                  <c:v>121.62</c:v>
                </c:pt>
                <c:pt idx="4">
                  <c:v>110.65</c:v>
                </c:pt>
              </c:numCache>
            </c:numRef>
          </c:val>
          <c:extLst>
            <c:ext xmlns:c16="http://schemas.microsoft.com/office/drawing/2014/chart" uri="{C3380CC4-5D6E-409C-BE32-E72D297353CC}">
              <c16:uniqueId val="{00000000-1A2D-491C-B099-057433F35E8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103.04</c:v>
                </c:pt>
              </c:numCache>
            </c:numRef>
          </c:val>
          <c:smooth val="0"/>
          <c:extLst>
            <c:ext xmlns:c16="http://schemas.microsoft.com/office/drawing/2014/chart" uri="{C3380CC4-5D6E-409C-BE32-E72D297353CC}">
              <c16:uniqueId val="{00000001-1A2D-491C-B099-057433F35E8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3.55</c:v>
                </c:pt>
                <c:pt idx="3">
                  <c:v>7.1</c:v>
                </c:pt>
                <c:pt idx="4">
                  <c:v>10.4</c:v>
                </c:pt>
              </c:numCache>
            </c:numRef>
          </c:val>
          <c:extLst>
            <c:ext xmlns:c16="http://schemas.microsoft.com/office/drawing/2014/chart" uri="{C3380CC4-5D6E-409C-BE32-E72D297353CC}">
              <c16:uniqueId val="{00000000-13F4-4CCD-9C7C-232D1F3BA7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30.49</c:v>
                </c:pt>
              </c:numCache>
            </c:numRef>
          </c:val>
          <c:smooth val="0"/>
          <c:extLst>
            <c:ext xmlns:c16="http://schemas.microsoft.com/office/drawing/2014/chart" uri="{C3380CC4-5D6E-409C-BE32-E72D297353CC}">
              <c16:uniqueId val="{00000001-13F4-4CCD-9C7C-232D1F3BA7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AF5-4680-9104-4BBD080FDA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c:v>0.05</c:v>
                </c:pt>
              </c:numCache>
            </c:numRef>
          </c:val>
          <c:smooth val="0"/>
          <c:extLst>
            <c:ext xmlns:c16="http://schemas.microsoft.com/office/drawing/2014/chart" uri="{C3380CC4-5D6E-409C-BE32-E72D297353CC}">
              <c16:uniqueId val="{00000001-7AF5-4680-9104-4BBD080FDA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B83-42CA-8690-D54B0A6266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100.31</c:v>
                </c:pt>
              </c:numCache>
            </c:numRef>
          </c:val>
          <c:smooth val="0"/>
          <c:extLst>
            <c:ext xmlns:c16="http://schemas.microsoft.com/office/drawing/2014/chart" uri="{C3380CC4-5D6E-409C-BE32-E72D297353CC}">
              <c16:uniqueId val="{00000001-DB83-42CA-8690-D54B0A6266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19.02</c:v>
                </c:pt>
                <c:pt idx="3">
                  <c:v>34.11</c:v>
                </c:pt>
                <c:pt idx="4">
                  <c:v>20.84</c:v>
                </c:pt>
              </c:numCache>
            </c:numRef>
          </c:val>
          <c:extLst>
            <c:ext xmlns:c16="http://schemas.microsoft.com/office/drawing/2014/chart" uri="{C3380CC4-5D6E-409C-BE32-E72D297353CC}">
              <c16:uniqueId val="{00000000-7457-4EF8-9EBB-C0A22E3FC83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41.03</c:v>
                </c:pt>
              </c:numCache>
            </c:numRef>
          </c:val>
          <c:smooth val="0"/>
          <c:extLst>
            <c:ext xmlns:c16="http://schemas.microsoft.com/office/drawing/2014/chart" uri="{C3380CC4-5D6E-409C-BE32-E72D297353CC}">
              <c16:uniqueId val="{00000001-7457-4EF8-9EBB-C0A22E3FC83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4081.55</c:v>
                </c:pt>
                <c:pt idx="3">
                  <c:v>3682.91</c:v>
                </c:pt>
                <c:pt idx="4">
                  <c:v>3451.91</c:v>
                </c:pt>
              </c:numCache>
            </c:numRef>
          </c:val>
          <c:extLst>
            <c:ext xmlns:c16="http://schemas.microsoft.com/office/drawing/2014/chart" uri="{C3380CC4-5D6E-409C-BE32-E72D297353CC}">
              <c16:uniqueId val="{00000000-93BF-48BF-9F7F-8C59BA888F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796.8</c:v>
                </c:pt>
              </c:numCache>
            </c:numRef>
          </c:val>
          <c:smooth val="0"/>
          <c:extLst>
            <c:ext xmlns:c16="http://schemas.microsoft.com/office/drawing/2014/chart" uri="{C3380CC4-5D6E-409C-BE32-E72D297353CC}">
              <c16:uniqueId val="{00000001-93BF-48BF-9F7F-8C59BA888F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50.41</c:v>
                </c:pt>
                <c:pt idx="3">
                  <c:v>54.96</c:v>
                </c:pt>
                <c:pt idx="4">
                  <c:v>60.11</c:v>
                </c:pt>
              </c:numCache>
            </c:numRef>
          </c:val>
          <c:extLst>
            <c:ext xmlns:c16="http://schemas.microsoft.com/office/drawing/2014/chart" uri="{C3380CC4-5D6E-409C-BE32-E72D297353CC}">
              <c16:uniqueId val="{00000000-11F4-44BA-9003-79E468C20D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58.41</c:v>
                </c:pt>
              </c:numCache>
            </c:numRef>
          </c:val>
          <c:smooth val="0"/>
          <c:extLst>
            <c:ext xmlns:c16="http://schemas.microsoft.com/office/drawing/2014/chart" uri="{C3380CC4-5D6E-409C-BE32-E72D297353CC}">
              <c16:uniqueId val="{00000001-11F4-44BA-9003-79E468C20D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270.02999999999997</c:v>
                </c:pt>
                <c:pt idx="3">
                  <c:v>244.96</c:v>
                </c:pt>
                <c:pt idx="4">
                  <c:v>224.43</c:v>
                </c:pt>
              </c:numCache>
            </c:numRef>
          </c:val>
          <c:extLst>
            <c:ext xmlns:c16="http://schemas.microsoft.com/office/drawing/2014/chart" uri="{C3380CC4-5D6E-409C-BE32-E72D297353CC}">
              <c16:uniqueId val="{00000000-B46F-4BBA-89F1-80D394DF10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267.33999999999997</c:v>
                </c:pt>
              </c:numCache>
            </c:numRef>
          </c:val>
          <c:smooth val="0"/>
          <c:extLst>
            <c:ext xmlns:c16="http://schemas.microsoft.com/office/drawing/2014/chart" uri="{C3380CC4-5D6E-409C-BE32-E72D297353CC}">
              <c16:uniqueId val="{00000001-B46F-4BBA-89F1-80D394DF10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矢吹町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16807</v>
      </c>
      <c r="AM8" s="41"/>
      <c r="AN8" s="41"/>
      <c r="AO8" s="41"/>
      <c r="AP8" s="41"/>
      <c r="AQ8" s="41"/>
      <c r="AR8" s="41"/>
      <c r="AS8" s="41"/>
      <c r="AT8" s="34">
        <f>データ!T6</f>
        <v>60.4</v>
      </c>
      <c r="AU8" s="34"/>
      <c r="AV8" s="34"/>
      <c r="AW8" s="34"/>
      <c r="AX8" s="34"/>
      <c r="AY8" s="34"/>
      <c r="AZ8" s="34"/>
      <c r="BA8" s="34"/>
      <c r="BB8" s="34">
        <f>データ!U6</f>
        <v>278.26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64.86</v>
      </c>
      <c r="J10" s="34"/>
      <c r="K10" s="34"/>
      <c r="L10" s="34"/>
      <c r="M10" s="34"/>
      <c r="N10" s="34"/>
      <c r="O10" s="34"/>
      <c r="P10" s="34">
        <f>データ!P6</f>
        <v>18.36</v>
      </c>
      <c r="Q10" s="34"/>
      <c r="R10" s="34"/>
      <c r="S10" s="34"/>
      <c r="T10" s="34"/>
      <c r="U10" s="34"/>
      <c r="V10" s="34"/>
      <c r="W10" s="34">
        <f>データ!Q6</f>
        <v>100</v>
      </c>
      <c r="X10" s="34"/>
      <c r="Y10" s="34"/>
      <c r="Z10" s="34"/>
      <c r="AA10" s="34"/>
      <c r="AB10" s="34"/>
      <c r="AC10" s="34"/>
      <c r="AD10" s="41">
        <f>データ!R6</f>
        <v>3674</v>
      </c>
      <c r="AE10" s="41"/>
      <c r="AF10" s="41"/>
      <c r="AG10" s="41"/>
      <c r="AH10" s="41"/>
      <c r="AI10" s="41"/>
      <c r="AJ10" s="41"/>
      <c r="AK10" s="2"/>
      <c r="AL10" s="41">
        <f>データ!V6</f>
        <v>3068</v>
      </c>
      <c r="AM10" s="41"/>
      <c r="AN10" s="41"/>
      <c r="AO10" s="41"/>
      <c r="AP10" s="41"/>
      <c r="AQ10" s="41"/>
      <c r="AR10" s="41"/>
      <c r="AS10" s="41"/>
      <c r="AT10" s="34">
        <f>データ!W6</f>
        <v>2.96</v>
      </c>
      <c r="AU10" s="34"/>
      <c r="AV10" s="34"/>
      <c r="AW10" s="34"/>
      <c r="AX10" s="34"/>
      <c r="AY10" s="34"/>
      <c r="AZ10" s="34"/>
      <c r="BA10" s="34"/>
      <c r="BB10" s="34">
        <f>データ!X6</f>
        <v>1036.49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2GrvQjxY/SuJNvZ5RxtL6hZPnRKScku47uOm7oRAOzMgnhCh+Ls04Avb7v4fbniwzUlWSyjqE42I0p6nO739A==" saltValue="VSR+lFA6kwKlYNtS0N132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74667</v>
      </c>
      <c r="D6" s="19">
        <f t="shared" si="3"/>
        <v>46</v>
      </c>
      <c r="E6" s="19">
        <f t="shared" si="3"/>
        <v>17</v>
      </c>
      <c r="F6" s="19">
        <f t="shared" si="3"/>
        <v>5</v>
      </c>
      <c r="G6" s="19">
        <f t="shared" si="3"/>
        <v>0</v>
      </c>
      <c r="H6" s="19" t="str">
        <f t="shared" si="3"/>
        <v>福島県　矢吹町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64.86</v>
      </c>
      <c r="P6" s="20">
        <f t="shared" si="3"/>
        <v>18.36</v>
      </c>
      <c r="Q6" s="20">
        <f t="shared" si="3"/>
        <v>100</v>
      </c>
      <c r="R6" s="20">
        <f t="shared" si="3"/>
        <v>3674</v>
      </c>
      <c r="S6" s="20">
        <f t="shared" si="3"/>
        <v>16807</v>
      </c>
      <c r="T6" s="20">
        <f t="shared" si="3"/>
        <v>60.4</v>
      </c>
      <c r="U6" s="20">
        <f t="shared" si="3"/>
        <v>278.26</v>
      </c>
      <c r="V6" s="20">
        <f t="shared" si="3"/>
        <v>3068</v>
      </c>
      <c r="W6" s="20">
        <f t="shared" si="3"/>
        <v>2.96</v>
      </c>
      <c r="X6" s="20">
        <f t="shared" si="3"/>
        <v>1036.49</v>
      </c>
      <c r="Y6" s="21" t="str">
        <f>IF(Y7="",NA(),Y7)</f>
        <v>-</v>
      </c>
      <c r="Z6" s="21" t="str">
        <f t="shared" ref="Z6:AH6" si="4">IF(Z7="",NA(),Z7)</f>
        <v>-</v>
      </c>
      <c r="AA6" s="21">
        <f t="shared" si="4"/>
        <v>118.18</v>
      </c>
      <c r="AB6" s="21">
        <f t="shared" si="4"/>
        <v>121.62</v>
      </c>
      <c r="AC6" s="21">
        <f t="shared" si="4"/>
        <v>110.65</v>
      </c>
      <c r="AD6" s="21" t="str">
        <f t="shared" si="4"/>
        <v>-</v>
      </c>
      <c r="AE6" s="21" t="str">
        <f t="shared" si="4"/>
        <v>-</v>
      </c>
      <c r="AF6" s="21">
        <f t="shared" si="4"/>
        <v>105.5</v>
      </c>
      <c r="AG6" s="21">
        <f t="shared" si="4"/>
        <v>106.35</v>
      </c>
      <c r="AH6" s="21">
        <f t="shared" si="4"/>
        <v>103.04</v>
      </c>
      <c r="AI6" s="20" t="str">
        <f>IF(AI7="","",IF(AI7="-","【-】","【"&amp;SUBSTITUTE(TEXT(AI7,"#,##0.00"),"-","△")&amp;"】"))</f>
        <v>【104.30】</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145.43</v>
      </c>
      <c r="AR6" s="21">
        <f t="shared" si="5"/>
        <v>129.88999999999999</v>
      </c>
      <c r="AS6" s="21">
        <f t="shared" si="5"/>
        <v>100.31</v>
      </c>
      <c r="AT6" s="20" t="str">
        <f>IF(AT7="","",IF(AT7="-","【-】","【"&amp;SUBSTITUTE(TEXT(AT7,"#,##0.00"),"-","△")&amp;"】"))</f>
        <v>【102.74】</v>
      </c>
      <c r="AU6" s="21" t="str">
        <f>IF(AU7="",NA(),AU7)</f>
        <v>-</v>
      </c>
      <c r="AV6" s="21" t="str">
        <f t="shared" ref="AV6:BD6" si="6">IF(AV7="",NA(),AV7)</f>
        <v>-</v>
      </c>
      <c r="AW6" s="21">
        <f t="shared" si="6"/>
        <v>19.02</v>
      </c>
      <c r="AX6" s="21">
        <f t="shared" si="6"/>
        <v>34.11</v>
      </c>
      <c r="AY6" s="21">
        <f t="shared" si="6"/>
        <v>20.84</v>
      </c>
      <c r="AZ6" s="21" t="str">
        <f t="shared" si="6"/>
        <v>-</v>
      </c>
      <c r="BA6" s="21" t="str">
        <f t="shared" si="6"/>
        <v>-</v>
      </c>
      <c r="BB6" s="21">
        <f t="shared" si="6"/>
        <v>38.4</v>
      </c>
      <c r="BC6" s="21">
        <f t="shared" si="6"/>
        <v>44.04</v>
      </c>
      <c r="BD6" s="21">
        <f t="shared" si="6"/>
        <v>41.03</v>
      </c>
      <c r="BE6" s="20" t="str">
        <f>IF(BE7="","",IF(BE7="-","【-】","【"&amp;SUBSTITUTE(TEXT(BE7,"#,##0.00"),"-","△")&amp;"】"))</f>
        <v>【47.19】</v>
      </c>
      <c r="BF6" s="21" t="str">
        <f>IF(BF7="",NA(),BF7)</f>
        <v>-</v>
      </c>
      <c r="BG6" s="21" t="str">
        <f t="shared" ref="BG6:BO6" si="7">IF(BG7="",NA(),BG7)</f>
        <v>-</v>
      </c>
      <c r="BH6" s="21">
        <f t="shared" si="7"/>
        <v>4081.55</v>
      </c>
      <c r="BI6" s="21">
        <f t="shared" si="7"/>
        <v>3682.91</v>
      </c>
      <c r="BJ6" s="21">
        <f t="shared" si="7"/>
        <v>3451.91</v>
      </c>
      <c r="BK6" s="21" t="str">
        <f t="shared" si="7"/>
        <v>-</v>
      </c>
      <c r="BL6" s="21" t="str">
        <f t="shared" si="7"/>
        <v>-</v>
      </c>
      <c r="BM6" s="21">
        <f t="shared" si="7"/>
        <v>900.82</v>
      </c>
      <c r="BN6" s="21">
        <f t="shared" si="7"/>
        <v>839.21</v>
      </c>
      <c r="BO6" s="21">
        <f t="shared" si="7"/>
        <v>796.8</v>
      </c>
      <c r="BP6" s="20" t="str">
        <f>IF(BP7="","",IF(BP7="-","【-】","【"&amp;SUBSTITUTE(TEXT(BP7,"#,##0.00"),"-","△")&amp;"】"))</f>
        <v>【798.10】</v>
      </c>
      <c r="BQ6" s="21" t="str">
        <f>IF(BQ7="",NA(),BQ7)</f>
        <v>-</v>
      </c>
      <c r="BR6" s="21" t="str">
        <f t="shared" ref="BR6:BZ6" si="8">IF(BR7="",NA(),BR7)</f>
        <v>-</v>
      </c>
      <c r="BS6" s="21">
        <f t="shared" si="8"/>
        <v>50.41</v>
      </c>
      <c r="BT6" s="21">
        <f t="shared" si="8"/>
        <v>54.96</v>
      </c>
      <c r="BU6" s="21">
        <f t="shared" si="8"/>
        <v>60.11</v>
      </c>
      <c r="BV6" s="21" t="str">
        <f t="shared" si="8"/>
        <v>-</v>
      </c>
      <c r="BW6" s="21" t="str">
        <f t="shared" si="8"/>
        <v>-</v>
      </c>
      <c r="BX6" s="21">
        <f t="shared" si="8"/>
        <v>52.94</v>
      </c>
      <c r="BY6" s="21">
        <f t="shared" si="8"/>
        <v>52.05</v>
      </c>
      <c r="BZ6" s="21">
        <f t="shared" si="8"/>
        <v>58.41</v>
      </c>
      <c r="CA6" s="20" t="str">
        <f>IF(CA7="","",IF(CA7="-","【-】","【"&amp;SUBSTITUTE(TEXT(CA7,"#,##0.00"),"-","△")&amp;"】"))</f>
        <v>【54.51】</v>
      </c>
      <c r="CB6" s="21" t="str">
        <f>IF(CB7="",NA(),CB7)</f>
        <v>-</v>
      </c>
      <c r="CC6" s="21" t="str">
        <f t="shared" ref="CC6:CK6" si="9">IF(CC7="",NA(),CC7)</f>
        <v>-</v>
      </c>
      <c r="CD6" s="21">
        <f t="shared" si="9"/>
        <v>270.02999999999997</v>
      </c>
      <c r="CE6" s="21">
        <f t="shared" si="9"/>
        <v>244.96</v>
      </c>
      <c r="CF6" s="21">
        <f t="shared" si="9"/>
        <v>224.43</v>
      </c>
      <c r="CG6" s="21" t="str">
        <f t="shared" si="9"/>
        <v>-</v>
      </c>
      <c r="CH6" s="21" t="str">
        <f t="shared" si="9"/>
        <v>-</v>
      </c>
      <c r="CI6" s="21">
        <f t="shared" si="9"/>
        <v>303.27999999999997</v>
      </c>
      <c r="CJ6" s="21">
        <f t="shared" si="9"/>
        <v>301.86</v>
      </c>
      <c r="CK6" s="21">
        <f t="shared" si="9"/>
        <v>267.33999999999997</v>
      </c>
      <c r="CL6" s="20" t="str">
        <f>IF(CL7="","",IF(CL7="-","【-】","【"&amp;SUBSTITUTE(TEXT(CL7,"#,##0.00"),"-","△")&amp;"】"))</f>
        <v>【286.33】</v>
      </c>
      <c r="CM6" s="21" t="str">
        <f>IF(CM7="",NA(),CM7)</f>
        <v>-</v>
      </c>
      <c r="CN6" s="21" t="str">
        <f t="shared" ref="CN6:CV6" si="10">IF(CN7="",NA(),CN7)</f>
        <v>-</v>
      </c>
      <c r="CO6" s="21">
        <f t="shared" si="10"/>
        <v>44.65</v>
      </c>
      <c r="CP6" s="21">
        <f t="shared" si="10"/>
        <v>45.61</v>
      </c>
      <c r="CQ6" s="21">
        <f t="shared" si="10"/>
        <v>52</v>
      </c>
      <c r="CR6" s="21" t="str">
        <f t="shared" si="10"/>
        <v>-</v>
      </c>
      <c r="CS6" s="21" t="str">
        <f t="shared" si="10"/>
        <v>-</v>
      </c>
      <c r="CT6" s="21">
        <f t="shared" si="10"/>
        <v>52.35</v>
      </c>
      <c r="CU6" s="21">
        <f t="shared" si="10"/>
        <v>46.25</v>
      </c>
      <c r="CV6" s="21">
        <f t="shared" si="10"/>
        <v>52.34</v>
      </c>
      <c r="CW6" s="20" t="str">
        <f>IF(CW7="","",IF(CW7="-","【-】","【"&amp;SUBSTITUTE(TEXT(CW7,"#,##0.00"),"-","△")&amp;"】"))</f>
        <v>【49.92】</v>
      </c>
      <c r="CX6" s="21" t="str">
        <f>IF(CX7="",NA(),CX7)</f>
        <v>-</v>
      </c>
      <c r="CY6" s="21" t="str">
        <f t="shared" ref="CY6:DG6" si="11">IF(CY7="",NA(),CY7)</f>
        <v>-</v>
      </c>
      <c r="CZ6" s="21">
        <f t="shared" si="11"/>
        <v>85.59</v>
      </c>
      <c r="DA6" s="21">
        <f t="shared" si="11"/>
        <v>85.87</v>
      </c>
      <c r="DB6" s="21">
        <f t="shared" si="11"/>
        <v>85.89</v>
      </c>
      <c r="DC6" s="21" t="str">
        <f t="shared" si="11"/>
        <v>-</v>
      </c>
      <c r="DD6" s="21" t="str">
        <f t="shared" si="11"/>
        <v>-</v>
      </c>
      <c r="DE6" s="21">
        <f t="shared" si="11"/>
        <v>84.39</v>
      </c>
      <c r="DF6" s="21">
        <f t="shared" si="11"/>
        <v>83.96</v>
      </c>
      <c r="DG6" s="21">
        <f t="shared" si="11"/>
        <v>90.05</v>
      </c>
      <c r="DH6" s="20" t="str">
        <f>IF(DH7="","",IF(DH7="-","【-】","【"&amp;SUBSTITUTE(TEXT(DH7,"#,##0.00"),"-","△")&amp;"】"))</f>
        <v>【87.80】</v>
      </c>
      <c r="DI6" s="21" t="str">
        <f>IF(DI7="",NA(),DI7)</f>
        <v>-</v>
      </c>
      <c r="DJ6" s="21" t="str">
        <f t="shared" ref="DJ6:DR6" si="12">IF(DJ7="",NA(),DJ7)</f>
        <v>-</v>
      </c>
      <c r="DK6" s="21">
        <f t="shared" si="12"/>
        <v>3.55</v>
      </c>
      <c r="DL6" s="21">
        <f t="shared" si="12"/>
        <v>7.1</v>
      </c>
      <c r="DM6" s="21">
        <f t="shared" si="12"/>
        <v>10.4</v>
      </c>
      <c r="DN6" s="21" t="str">
        <f t="shared" si="12"/>
        <v>-</v>
      </c>
      <c r="DO6" s="21" t="str">
        <f t="shared" si="12"/>
        <v>-</v>
      </c>
      <c r="DP6" s="21">
        <f t="shared" si="12"/>
        <v>25.19</v>
      </c>
      <c r="DQ6" s="21">
        <f t="shared" si="12"/>
        <v>25.46</v>
      </c>
      <c r="DR6" s="21">
        <f t="shared" si="12"/>
        <v>30.49</v>
      </c>
      <c r="DS6" s="20" t="str">
        <f>IF(DS7="","",IF(DS7="-","【-】","【"&amp;SUBSTITUTE(TEXT(DS7,"#,##0.00"),"-","△")&amp;"】"))</f>
        <v>【28.46】</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0.19</v>
      </c>
      <c r="EC6" s="21">
        <f t="shared" si="13"/>
        <v>0.05</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0.03</v>
      </c>
      <c r="EM6" s="21">
        <f t="shared" si="14"/>
        <v>0.03</v>
      </c>
      <c r="EN6" s="21">
        <f t="shared" si="14"/>
        <v>0.02</v>
      </c>
      <c r="EO6" s="20" t="str">
        <f>IF(EO7="","",IF(EO7="-","【-】","【"&amp;SUBSTITUTE(TEXT(EO7,"#,##0.00"),"-","△")&amp;"】"))</f>
        <v>【0.02】</v>
      </c>
    </row>
    <row r="7" spans="1:148" s="22" customFormat="1" x14ac:dyDescent="0.15">
      <c r="A7" s="14"/>
      <c r="B7" s="23">
        <v>2024</v>
      </c>
      <c r="C7" s="23">
        <v>74667</v>
      </c>
      <c r="D7" s="23">
        <v>46</v>
      </c>
      <c r="E7" s="23">
        <v>17</v>
      </c>
      <c r="F7" s="23">
        <v>5</v>
      </c>
      <c r="G7" s="23">
        <v>0</v>
      </c>
      <c r="H7" s="23" t="s">
        <v>96</v>
      </c>
      <c r="I7" s="23" t="s">
        <v>97</v>
      </c>
      <c r="J7" s="23" t="s">
        <v>98</v>
      </c>
      <c r="K7" s="23" t="s">
        <v>99</v>
      </c>
      <c r="L7" s="23" t="s">
        <v>100</v>
      </c>
      <c r="M7" s="23" t="s">
        <v>101</v>
      </c>
      <c r="N7" s="24" t="s">
        <v>102</v>
      </c>
      <c r="O7" s="24">
        <v>64.86</v>
      </c>
      <c r="P7" s="24">
        <v>18.36</v>
      </c>
      <c r="Q7" s="24">
        <v>100</v>
      </c>
      <c r="R7" s="24">
        <v>3674</v>
      </c>
      <c r="S7" s="24">
        <v>16807</v>
      </c>
      <c r="T7" s="24">
        <v>60.4</v>
      </c>
      <c r="U7" s="24">
        <v>278.26</v>
      </c>
      <c r="V7" s="24">
        <v>3068</v>
      </c>
      <c r="W7" s="24">
        <v>2.96</v>
      </c>
      <c r="X7" s="24">
        <v>1036.49</v>
      </c>
      <c r="Y7" s="24" t="s">
        <v>102</v>
      </c>
      <c r="Z7" s="24" t="s">
        <v>102</v>
      </c>
      <c r="AA7" s="24">
        <v>118.18</v>
      </c>
      <c r="AB7" s="24">
        <v>121.62</v>
      </c>
      <c r="AC7" s="24">
        <v>110.65</v>
      </c>
      <c r="AD7" s="24" t="s">
        <v>102</v>
      </c>
      <c r="AE7" s="24" t="s">
        <v>102</v>
      </c>
      <c r="AF7" s="24">
        <v>105.5</v>
      </c>
      <c r="AG7" s="24">
        <v>106.35</v>
      </c>
      <c r="AH7" s="24">
        <v>103.04</v>
      </c>
      <c r="AI7" s="24">
        <v>104.3</v>
      </c>
      <c r="AJ7" s="24" t="s">
        <v>102</v>
      </c>
      <c r="AK7" s="24" t="s">
        <v>102</v>
      </c>
      <c r="AL7" s="24">
        <v>0</v>
      </c>
      <c r="AM7" s="24">
        <v>0</v>
      </c>
      <c r="AN7" s="24">
        <v>0</v>
      </c>
      <c r="AO7" s="24" t="s">
        <v>102</v>
      </c>
      <c r="AP7" s="24" t="s">
        <v>102</v>
      </c>
      <c r="AQ7" s="24">
        <v>145.43</v>
      </c>
      <c r="AR7" s="24">
        <v>129.88999999999999</v>
      </c>
      <c r="AS7" s="24">
        <v>100.31</v>
      </c>
      <c r="AT7" s="24">
        <v>102.74</v>
      </c>
      <c r="AU7" s="24" t="s">
        <v>102</v>
      </c>
      <c r="AV7" s="24" t="s">
        <v>102</v>
      </c>
      <c r="AW7" s="24">
        <v>19.02</v>
      </c>
      <c r="AX7" s="24">
        <v>34.11</v>
      </c>
      <c r="AY7" s="24">
        <v>20.84</v>
      </c>
      <c r="AZ7" s="24" t="s">
        <v>102</v>
      </c>
      <c r="BA7" s="24" t="s">
        <v>102</v>
      </c>
      <c r="BB7" s="24">
        <v>38.4</v>
      </c>
      <c r="BC7" s="24">
        <v>44.04</v>
      </c>
      <c r="BD7" s="24">
        <v>41.03</v>
      </c>
      <c r="BE7" s="24">
        <v>47.19</v>
      </c>
      <c r="BF7" s="24" t="s">
        <v>102</v>
      </c>
      <c r="BG7" s="24" t="s">
        <v>102</v>
      </c>
      <c r="BH7" s="24">
        <v>4081.55</v>
      </c>
      <c r="BI7" s="24">
        <v>3682.91</v>
      </c>
      <c r="BJ7" s="24">
        <v>3451.91</v>
      </c>
      <c r="BK7" s="24" t="s">
        <v>102</v>
      </c>
      <c r="BL7" s="24" t="s">
        <v>102</v>
      </c>
      <c r="BM7" s="24">
        <v>900.82</v>
      </c>
      <c r="BN7" s="24">
        <v>839.21</v>
      </c>
      <c r="BO7" s="24">
        <v>796.8</v>
      </c>
      <c r="BP7" s="24">
        <v>798.1</v>
      </c>
      <c r="BQ7" s="24" t="s">
        <v>102</v>
      </c>
      <c r="BR7" s="24" t="s">
        <v>102</v>
      </c>
      <c r="BS7" s="24">
        <v>50.41</v>
      </c>
      <c r="BT7" s="24">
        <v>54.96</v>
      </c>
      <c r="BU7" s="24">
        <v>60.11</v>
      </c>
      <c r="BV7" s="24" t="s">
        <v>102</v>
      </c>
      <c r="BW7" s="24" t="s">
        <v>102</v>
      </c>
      <c r="BX7" s="24">
        <v>52.94</v>
      </c>
      <c r="BY7" s="24">
        <v>52.05</v>
      </c>
      <c r="BZ7" s="24">
        <v>58.41</v>
      </c>
      <c r="CA7" s="24">
        <v>54.51</v>
      </c>
      <c r="CB7" s="24" t="s">
        <v>102</v>
      </c>
      <c r="CC7" s="24" t="s">
        <v>102</v>
      </c>
      <c r="CD7" s="24">
        <v>270.02999999999997</v>
      </c>
      <c r="CE7" s="24">
        <v>244.96</v>
      </c>
      <c r="CF7" s="24">
        <v>224.43</v>
      </c>
      <c r="CG7" s="24" t="s">
        <v>102</v>
      </c>
      <c r="CH7" s="24" t="s">
        <v>102</v>
      </c>
      <c r="CI7" s="24">
        <v>303.27999999999997</v>
      </c>
      <c r="CJ7" s="24">
        <v>301.86</v>
      </c>
      <c r="CK7" s="24">
        <v>267.33999999999997</v>
      </c>
      <c r="CL7" s="24">
        <v>286.33</v>
      </c>
      <c r="CM7" s="24" t="s">
        <v>102</v>
      </c>
      <c r="CN7" s="24" t="s">
        <v>102</v>
      </c>
      <c r="CO7" s="24">
        <v>44.65</v>
      </c>
      <c r="CP7" s="24">
        <v>45.61</v>
      </c>
      <c r="CQ7" s="24">
        <v>52</v>
      </c>
      <c r="CR7" s="24" t="s">
        <v>102</v>
      </c>
      <c r="CS7" s="24" t="s">
        <v>102</v>
      </c>
      <c r="CT7" s="24">
        <v>52.35</v>
      </c>
      <c r="CU7" s="24">
        <v>46.25</v>
      </c>
      <c r="CV7" s="24">
        <v>52.34</v>
      </c>
      <c r="CW7" s="24">
        <v>49.92</v>
      </c>
      <c r="CX7" s="24" t="s">
        <v>102</v>
      </c>
      <c r="CY7" s="24" t="s">
        <v>102</v>
      </c>
      <c r="CZ7" s="24">
        <v>85.59</v>
      </c>
      <c r="DA7" s="24">
        <v>85.87</v>
      </c>
      <c r="DB7" s="24">
        <v>85.89</v>
      </c>
      <c r="DC7" s="24" t="s">
        <v>102</v>
      </c>
      <c r="DD7" s="24" t="s">
        <v>102</v>
      </c>
      <c r="DE7" s="24">
        <v>84.39</v>
      </c>
      <c r="DF7" s="24">
        <v>83.96</v>
      </c>
      <c r="DG7" s="24">
        <v>90.05</v>
      </c>
      <c r="DH7" s="24">
        <v>87.8</v>
      </c>
      <c r="DI7" s="24" t="s">
        <v>102</v>
      </c>
      <c r="DJ7" s="24" t="s">
        <v>102</v>
      </c>
      <c r="DK7" s="24">
        <v>3.55</v>
      </c>
      <c r="DL7" s="24">
        <v>7.1</v>
      </c>
      <c r="DM7" s="24">
        <v>10.4</v>
      </c>
      <c r="DN7" s="24" t="s">
        <v>102</v>
      </c>
      <c r="DO7" s="24" t="s">
        <v>102</v>
      </c>
      <c r="DP7" s="24">
        <v>25.19</v>
      </c>
      <c r="DQ7" s="24">
        <v>25.46</v>
      </c>
      <c r="DR7" s="24">
        <v>30.49</v>
      </c>
      <c r="DS7" s="24">
        <v>28.46</v>
      </c>
      <c r="DT7" s="24" t="s">
        <v>102</v>
      </c>
      <c r="DU7" s="24" t="s">
        <v>102</v>
      </c>
      <c r="DV7" s="24">
        <v>0</v>
      </c>
      <c r="DW7" s="24">
        <v>0</v>
      </c>
      <c r="DX7" s="24">
        <v>0</v>
      </c>
      <c r="DY7" s="24" t="s">
        <v>102</v>
      </c>
      <c r="DZ7" s="24" t="s">
        <v>102</v>
      </c>
      <c r="EA7" s="24">
        <v>0</v>
      </c>
      <c r="EB7" s="24">
        <v>0.19</v>
      </c>
      <c r="EC7" s="24">
        <v>0.05</v>
      </c>
      <c r="ED7" s="24">
        <v>0.03</v>
      </c>
      <c r="EE7" s="24" t="s">
        <v>102</v>
      </c>
      <c r="EF7" s="24" t="s">
        <v>102</v>
      </c>
      <c r="EG7" s="24">
        <v>0</v>
      </c>
      <c r="EH7" s="24">
        <v>0</v>
      </c>
      <c r="EI7" s="24">
        <v>0</v>
      </c>
      <c r="EJ7" s="24" t="s">
        <v>102</v>
      </c>
      <c r="EK7" s="24" t="s">
        <v>102</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2026-01-26T09:07:35Z</cp:lastPrinted>
  <dcterms:created xsi:type="dcterms:W3CDTF">2025-12-23T06:17:26Z</dcterms:created>
  <dcterms:modified xsi:type="dcterms:W3CDTF">2026-01-28T07:49:18Z</dcterms:modified>
  <cp:category/>
</cp:coreProperties>
</file>