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V:\総務部_財政課\○財政係\●公営企業関係\R7公営企業\080115_【県市町村財政課2／5(木)〆】公営企業に係る経営比較分析表（令和６年\04_財政課修正\"/>
    </mc:Choice>
  </mc:AlternateContent>
  <xr:revisionPtr revIDLastSave="0" documentId="13_ncr:1_{E468BB79-DC43-4B70-AECF-02C2B2869C30}" xr6:coauthVersionLast="47" xr6:coauthVersionMax="47" xr10:uidLastSave="{00000000-0000-0000-0000-000000000000}"/>
  <workbookProtection workbookAlgorithmName="SHA-512" workbookHashValue="eZ3Coidrzk4aHlGpIkfJ/N1dwr1ZjOfj2CQoz2Om+cR8pfu01IYIqBR9eIebRHQDCkzm5/rovHGjF2o5hhPsMw==" workbookSaltValue="xKBCX0Ws9Lr8uWdL3TRNu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E85" i="4"/>
  <c r="AL8" i="4"/>
  <c r="P8" i="4"/>
  <c r="I8" i="4"/>
</calcChain>
</file>

<file path=xl/sharedStrings.xml><?xml version="1.0" encoding="utf-8"?>
<sst xmlns="http://schemas.openxmlformats.org/spreadsheetml/2006/main" count="232" uniqueCount="116">
  <si>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</si>
  <si>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</si>
  <si>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</si>
  <si>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</si>
  <si>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</si>
  <si>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</si>
  <si>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</si>
  <si>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</si>
  <si>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</si>
  <si>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</si>
  <si>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</si>
  <si>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</si>
  <si>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</si>
  <si>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</si>
  <si>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</si>
  <si>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</si>
  <si>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</si>
  <si>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</si>
  <si>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</si>
  <si>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</si>
  <si>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</si>
  <si>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</si>
  <si>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</si>
  <si>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</si>
  <si>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</si>
  <si>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</si>
  <si>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</si>
  <si>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</si>
  <si>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</si>
  <si>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</si>
  <si>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</si>
  <si>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</si>
  <si>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</si>
  <si>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</si>
  <si>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</si>
  <si>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</si>
  <si>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</si>
  <si>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</si>
  <si>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</si>
  <si>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</si>
  <si>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</si>
  <si>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</si>
  <si>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</si>
  <si>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</si>
  <si>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</si>
  <si>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</si>
  <si>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</si>
  <si>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</si>
  <si>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</si>
  <si>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</si>
  <si>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</si>
  <si>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</si>
  <si>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</si>
  <si>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</si>
  <si>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</si>
  <si>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</si>
  <si>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</si>
  <si>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</si>
  <si>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</si>
  <si>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</si>
  <si>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</si>
  <si>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</si>
  <si>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</si>
  <si>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</si>
  <si>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</si>
  <si>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</si>
  <si>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</si>
  <si>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</si>
  <si>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</si>
  <si>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</si>
  <si>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</si>
  <si>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</si>
  <si>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</si>
  <si>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</si>
  <si>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</si>
  <si>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</si>
  <si>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</si>
  <si>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</si>
  <si>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</si>
  <si>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</si>
  <si>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</si>
  <si>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</si>
  <si>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</si>
  <si>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</si>
  <si>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</si>
  <si>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</si>
  <si>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</si>
  <si>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</si>
  <si>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</si>
  <si>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</si>
  <si>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</si>
  <si>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</si>
  <si>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</si>
  <si>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</si>
  <si>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</si>
  <si>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</si>
  <si>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</si>
  <si>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</si>
  <si>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</si>
  <si>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</si>
  <si>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</si>
  <si>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</si>
  <si>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</si>
  <si>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</si>
  <si>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</si>
  <si>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</si>
  <si>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</si>
  <si>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</si>
  <si>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</si>
  <si>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</si>
  <si>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</si>
  <si>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</si>
  <si>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</si>
  <si>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平成15年度に供用開始し20年が経過しており、施設、設備の老朽化等による更新費用や維持管理経費が増加していく傾向となっている。
　管渠については、法定耐用年数である50年を経過している箇所はありません。</t>
    <phoneticPr fontId="4"/>
  </si>
  <si>
    <t>　本市の小規模集合排水事業は、類似団体平均値と比較して①経常収支比率、⑥汚水処理原価は優位であるが、⑤経費回収率は低く100％を大きく下回り厳しい経営状況となっています。
　本事業は、地区内すべての世帯が下水道に加入しているため水洗化率は100％だが、過疎の影響により使用者が減少しており、使用料収入も年々減少していく見込みです。また、地理的な要因で施設の統廃合を行っていくことも難しい状況で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</si>
  <si>
    <t>本市の小規模集合排水施設は整備済みの喜多方地区の大沢入処理区１施設で、現在、建設中の施設及び新たな整備計画はありません。
① 　経常収支比率については、100％を超えてはいるが、一般会計負担金に依存し収支を保っている状況である。
③　流動比率については、企業債残高が少なくなっているため平均値と比較して高くなっている。
④　企業債残高対事業規模比率については、企業債償還を一般会計の負担としている。
⑤　経費回収率については、対象戸数が少なく使用者も年々減少しているため、類似団体平均値より低い値となっている。
⑥　汚水処理原価については、委託費等の維持管理費の増加、有収水量の減少により増加している。また対象者が少ないため一人当たりの維持管理費が高額となり今後も増化傾向となると予想される。
⑦　施設利用率及び⑧水洗化率は平均を上回っている。</t>
    <rPh sb="270" eb="274">
      <t>イタクヒトウ</t>
    </rPh>
    <rPh sb="275" eb="280">
      <t>イジカンリヒ</t>
    </rPh>
    <rPh sb="281" eb="283">
      <t>ゾウカ</t>
    </rPh>
    <rPh sb="294" eb="296">
      <t>ゾウカ</t>
    </rPh>
    <rPh sb="329" eb="331">
      <t>コンゴ</t>
    </rPh>
    <rPh sb="340" eb="342">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</si>
</sst>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99-41B9-863F-5A41865DB0C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A99-41B9-863F-5A41865DB0C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64.290000000000006</c:v>
                </c:pt>
                <c:pt idx="1">
                  <c:v>64.290000000000006</c:v>
                </c:pt>
                <c:pt idx="2">
                  <c:v>78.569999999999993</c:v>
                </c:pt>
                <c:pt idx="3">
                  <c:v>57.14</c:v>
                </c:pt>
                <c:pt idx="4">
                  <c:v>57.14</c:v>
                </c:pt>
              </c:numCache>
            </c:numRef>
          </c:val>
          <c:extLst>
            <c:ext xmlns:c16="http://schemas.microsoft.com/office/drawing/2014/chart" uri="{C3380CC4-5D6E-409C-BE32-E72D297353CC}">
              <c16:uniqueId val="{00000000-C52D-4789-92A1-B0A38F1C4D0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C52D-4789-92A1-B0A38F1C4D0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8B8-4EC4-B733-CB0FF67949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B8B8-4EC4-B733-CB0FF67949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105.64</c:v>
                </c:pt>
                <c:pt idx="1">
                  <c:v>109.3</c:v>
                </c:pt>
                <c:pt idx="2">
                  <c:v>104.57</c:v>
                </c:pt>
                <c:pt idx="3">
                  <c:v>122.91</c:v>
                </c:pt>
                <c:pt idx="4">
                  <c:v>117.85</c:v>
                </c:pt>
              </c:numCache>
            </c:numRef>
          </c:val>
          <c:extLst>
            <c:ext xmlns:c16="http://schemas.microsoft.com/office/drawing/2014/chart" uri="{C3380CC4-5D6E-409C-BE32-E72D297353CC}">
              <c16:uniqueId val="{00000000-67E3-471F-86F2-3C1E5AF781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67E3-471F-86F2-3C1E5AF781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4.78</c:v>
                </c:pt>
                <c:pt idx="1">
                  <c:v>9.56</c:v>
                </c:pt>
                <c:pt idx="2">
                  <c:v>14.33</c:v>
                </c:pt>
                <c:pt idx="3">
                  <c:v>17.309999999999999</c:v>
                </c:pt>
                <c:pt idx="4">
                  <c:v>19.920000000000002</c:v>
                </c:pt>
              </c:numCache>
            </c:numRef>
          </c:val>
          <c:extLst>
            <c:ext xmlns:c16="http://schemas.microsoft.com/office/drawing/2014/chart" uri="{C3380CC4-5D6E-409C-BE32-E72D297353CC}">
              <c16:uniqueId val="{00000000-6D0A-4787-9608-05CC95E01A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6D0A-4787-9608-05CC95E01A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7F-4772-9A77-B79EAD7159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7F-4772-9A77-B79EAD7159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22-4922-9D71-C2C5D33BAB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3F22-4922-9D71-C2C5D33BAB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138.11000000000001</c:v>
                </c:pt>
                <c:pt idx="2">
                  <c:v>139.94</c:v>
                </c:pt>
                <c:pt idx="3">
                  <c:v>142.16</c:v>
                </c:pt>
                <c:pt idx="4">
                  <c:v>141.69</c:v>
                </c:pt>
              </c:numCache>
            </c:numRef>
          </c:val>
          <c:extLst>
            <c:ext xmlns:c16="http://schemas.microsoft.com/office/drawing/2014/chart" uri="{C3380CC4-5D6E-409C-BE32-E72D297353CC}">
              <c16:uniqueId val="{00000000-C716-4340-B576-708BB7F7D6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C716-4340-B576-708BB7F7D6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AC-4071-BA0F-DA06CBE043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FDAC-4071-BA0F-DA06CBE043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28.89</c:v>
                </c:pt>
                <c:pt idx="1">
                  <c:v>29.41</c:v>
                </c:pt>
                <c:pt idx="2">
                  <c:v>19.559999999999999</c:v>
                </c:pt>
                <c:pt idx="3">
                  <c:v>30.72</c:v>
                </c:pt>
                <c:pt idx="4">
                  <c:v>27.76</c:v>
                </c:pt>
              </c:numCache>
            </c:numRef>
          </c:val>
          <c:extLst>
            <c:ext xmlns:c16="http://schemas.microsoft.com/office/drawing/2014/chart" uri="{C3380CC4-5D6E-409C-BE32-E72D297353CC}">
              <c16:uniqueId val="{00000000-0B88-4FF8-9B9C-A1CDE616E97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0B88-4FF8-9B9C-A1CDE616E97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538.77</c:v>
                </c:pt>
                <c:pt idx="1">
                  <c:v>520.17999999999995</c:v>
                </c:pt>
                <c:pt idx="2">
                  <c:v>781.29</c:v>
                </c:pt>
                <c:pt idx="3">
                  <c:v>497.35</c:v>
                </c:pt>
                <c:pt idx="4">
                  <c:v>549.15</c:v>
                </c:pt>
              </c:numCache>
            </c:numRef>
          </c:val>
          <c:extLst>
            <c:ext xmlns:c16="http://schemas.microsoft.com/office/drawing/2014/chart" uri="{C3380CC4-5D6E-409C-BE32-E72D297353CC}">
              <c16:uniqueId val="{00000000-1451-4F44-98D1-80B9665ABB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1451-4F44-98D1-80B9665ABB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喜多方市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非設置</v>
      </c>
      <c r="AE8" s="40"/>
      <c r="AF8" s="40"/>
      <c r="AG8" s="40"/>
      <c r="AH8" s="40"/>
      <c r="AI8" s="40"/>
      <c r="AJ8" s="40"/>
      <c r="AK8" s="3"/>
      <c r="AL8" s="41">
        <f>データ!S6</f>
        <v>43519</v>
      </c>
      <c r="AM8" s="41"/>
      <c r="AN8" s="41"/>
      <c r="AO8" s="41"/>
      <c r="AP8" s="41"/>
      <c r="AQ8" s="41"/>
      <c r="AR8" s="41"/>
      <c r="AS8" s="41"/>
      <c r="AT8" s="34">
        <f>データ!T6</f>
        <v>554.63</v>
      </c>
      <c r="AU8" s="34"/>
      <c r="AV8" s="34"/>
      <c r="AW8" s="34"/>
      <c r="AX8" s="34"/>
      <c r="AY8" s="34"/>
      <c r="AZ8" s="34"/>
      <c r="BA8" s="34"/>
      <c r="BB8" s="34">
        <f>データ!U6</f>
        <v>78.459999999999994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23.68</v>
      </c>
      <c r="J10" s="34"/>
      <c r="K10" s="34"/>
      <c r="L10" s="34"/>
      <c r="M10" s="34"/>
      <c r="N10" s="34"/>
      <c r="O10" s="34"/>
      <c r="P10" s="34">
        <f>データ!P6</f>
        <v>0.05</v>
      </c>
      <c r="Q10" s="34"/>
      <c r="R10" s="34"/>
      <c r="S10" s="34"/>
      <c r="T10" s="34"/>
      <c r="U10" s="34"/>
      <c r="V10" s="34"/>
      <c r="W10" s="34">
        <f>データ!Q6</f>
        <v>52.84</v>
      </c>
      <c r="X10" s="34"/>
      <c r="Y10" s="34"/>
      <c r="Z10" s="34"/>
      <c r="AA10" s="34"/>
      <c r="AB10" s="34"/>
      <c r="AC10" s="34"/>
      <c r="AD10" s="41">
        <f>データ!R6</f>
        <v>3390</v>
      </c>
      <c r="AE10" s="41"/>
      <c r="AF10" s="41"/>
      <c r="AG10" s="41"/>
      <c r="AH10" s="41"/>
      <c r="AI10" s="41"/>
      <c r="AJ10" s="41"/>
      <c r="AK10" s="2"/>
      <c r="AL10" s="41">
        <f>データ!V6</f>
        <v>23</v>
      </c>
      <c r="AM10" s="41"/>
      <c r="AN10" s="41"/>
      <c r="AO10" s="41"/>
      <c r="AP10" s="41"/>
      <c r="AQ10" s="41"/>
      <c r="AR10" s="41"/>
      <c r="AS10" s="41"/>
      <c r="AT10" s="34">
        <f>データ!W6</f>
        <v>0.01</v>
      </c>
      <c r="AU10" s="34"/>
      <c r="AV10" s="34"/>
      <c r="AW10" s="34"/>
      <c r="AX10" s="34"/>
      <c r="AY10" s="34"/>
      <c r="AZ10" s="34"/>
      <c r="BA10" s="34"/>
      <c r="BB10" s="34">
        <f>データ!X6</f>
        <v>2300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70"/>
      <c r="BN66" s="70"/>
      <c r="BO66" s="70"/>
      <c r="BP66" s="70"/>
      <c r="BQ66" s="70"/>
      <c r="BR66" s="70"/>
      <c r="BS66" s="70"/>
      <c r="BT66" s="70"/>
      <c r="BU66" s="70"/>
      <c r="BV66" s="70"/>
      <c r="BW66" s="70"/>
      <c r="BX66" s="70"/>
      <c r="BY66" s="70"/>
      <c r="BZ66" s="7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2"/>
      <c r="BM67" s="70"/>
      <c r="BN67" s="70"/>
      <c r="BO67" s="70"/>
      <c r="BP67" s="70"/>
      <c r="BQ67" s="70"/>
      <c r="BR67" s="70"/>
      <c r="BS67" s="70"/>
      <c r="BT67" s="70"/>
      <c r="BU67" s="70"/>
      <c r="BV67" s="70"/>
      <c r="BW67" s="70"/>
      <c r="BX67" s="70"/>
      <c r="BY67" s="70"/>
      <c r="BZ67" s="7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2"/>
      <c r="BM68" s="70"/>
      <c r="BN68" s="70"/>
      <c r="BO68" s="70"/>
      <c r="BP68" s="70"/>
      <c r="BQ68" s="70"/>
      <c r="BR68" s="70"/>
      <c r="BS68" s="70"/>
      <c r="BT68" s="70"/>
      <c r="BU68" s="70"/>
      <c r="BV68" s="70"/>
      <c r="BW68" s="70"/>
      <c r="BX68" s="70"/>
      <c r="BY68" s="70"/>
      <c r="BZ68" s="7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2"/>
      <c r="BM69" s="70"/>
      <c r="BN69" s="70"/>
      <c r="BO69" s="70"/>
      <c r="BP69" s="70"/>
      <c r="BQ69" s="70"/>
      <c r="BR69" s="70"/>
      <c r="BS69" s="70"/>
      <c r="BT69" s="70"/>
      <c r="BU69" s="70"/>
      <c r="BV69" s="70"/>
      <c r="BW69" s="70"/>
      <c r="BX69" s="70"/>
      <c r="BY69" s="70"/>
      <c r="BZ69" s="7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2"/>
      <c r="BM70" s="70"/>
      <c r="BN70" s="70"/>
      <c r="BO70" s="70"/>
      <c r="BP70" s="70"/>
      <c r="BQ70" s="70"/>
      <c r="BR70" s="70"/>
      <c r="BS70" s="70"/>
      <c r="BT70" s="70"/>
      <c r="BU70" s="70"/>
      <c r="BV70" s="70"/>
      <c r="BW70" s="70"/>
      <c r="BX70" s="70"/>
      <c r="BY70" s="70"/>
      <c r="BZ70" s="7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2"/>
      <c r="BM71" s="70"/>
      <c r="BN71" s="70"/>
      <c r="BO71" s="70"/>
      <c r="BP71" s="70"/>
      <c r="BQ71" s="70"/>
      <c r="BR71" s="70"/>
      <c r="BS71" s="70"/>
      <c r="BT71" s="70"/>
      <c r="BU71" s="70"/>
      <c r="BV71" s="70"/>
      <c r="BW71" s="70"/>
      <c r="BX71" s="70"/>
      <c r="BY71" s="70"/>
      <c r="BZ71" s="7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2"/>
      <c r="BM72" s="70"/>
      <c r="BN72" s="70"/>
      <c r="BO72" s="70"/>
      <c r="BP72" s="70"/>
      <c r="BQ72" s="70"/>
      <c r="BR72" s="70"/>
      <c r="BS72" s="70"/>
      <c r="BT72" s="70"/>
      <c r="BU72" s="70"/>
      <c r="BV72" s="70"/>
      <c r="BW72" s="70"/>
      <c r="BX72" s="70"/>
      <c r="BY72" s="70"/>
      <c r="BZ72" s="7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2"/>
      <c r="BM73" s="70"/>
      <c r="BN73" s="70"/>
      <c r="BO73" s="70"/>
      <c r="BP73" s="70"/>
      <c r="BQ73" s="70"/>
      <c r="BR73" s="70"/>
      <c r="BS73" s="70"/>
      <c r="BT73" s="70"/>
      <c r="BU73" s="70"/>
      <c r="BV73" s="70"/>
      <c r="BW73" s="70"/>
      <c r="BX73" s="70"/>
      <c r="BY73" s="70"/>
      <c r="BZ73" s="7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2"/>
      <c r="BM74" s="70"/>
      <c r="BN74" s="70"/>
      <c r="BO74" s="70"/>
      <c r="BP74" s="70"/>
      <c r="BQ74" s="70"/>
      <c r="BR74" s="70"/>
      <c r="BS74" s="70"/>
      <c r="BT74" s="70"/>
      <c r="BU74" s="70"/>
      <c r="BV74" s="70"/>
      <c r="BW74" s="70"/>
      <c r="BX74" s="70"/>
      <c r="BY74" s="70"/>
      <c r="BZ74" s="7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2"/>
      <c r="BM75" s="70"/>
      <c r="BN75" s="70"/>
      <c r="BO75" s="70"/>
      <c r="BP75" s="70"/>
      <c r="BQ75" s="70"/>
      <c r="BR75" s="70"/>
      <c r="BS75" s="70"/>
      <c r="BT75" s="70"/>
      <c r="BU75" s="70"/>
      <c r="BV75" s="70"/>
      <c r="BW75" s="70"/>
      <c r="BX75" s="70"/>
      <c r="BY75" s="70"/>
      <c r="BZ75" s="7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2"/>
      <c r="BM76" s="70"/>
      <c r="BN76" s="70"/>
      <c r="BO76" s="70"/>
      <c r="BP76" s="70"/>
      <c r="BQ76" s="70"/>
      <c r="BR76" s="70"/>
      <c r="BS76" s="70"/>
      <c r="BT76" s="70"/>
      <c r="BU76" s="70"/>
      <c r="BV76" s="70"/>
      <c r="BW76" s="70"/>
      <c r="BX76" s="70"/>
      <c r="BY76" s="70"/>
      <c r="BZ76" s="7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2"/>
      <c r="BM77" s="70"/>
      <c r="BN77" s="70"/>
      <c r="BO77" s="70"/>
      <c r="BP77" s="70"/>
      <c r="BQ77" s="70"/>
      <c r="BR77" s="70"/>
      <c r="BS77" s="70"/>
      <c r="BT77" s="70"/>
      <c r="BU77" s="70"/>
      <c r="BV77" s="70"/>
      <c r="BW77" s="70"/>
      <c r="BX77" s="70"/>
      <c r="BY77" s="70"/>
      <c r="BZ77" s="7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2"/>
      <c r="BM78" s="70"/>
      <c r="BN78" s="70"/>
      <c r="BO78" s="70"/>
      <c r="BP78" s="70"/>
      <c r="BQ78" s="70"/>
      <c r="BR78" s="70"/>
      <c r="BS78" s="70"/>
      <c r="BT78" s="70"/>
      <c r="BU78" s="70"/>
      <c r="BV78" s="70"/>
      <c r="BW78" s="70"/>
      <c r="BX78" s="70"/>
      <c r="BY78" s="70"/>
      <c r="BZ78" s="7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2"/>
      <c r="BM79" s="70"/>
      <c r="BN79" s="70"/>
      <c r="BO79" s="70"/>
      <c r="BP79" s="70"/>
      <c r="BQ79" s="70"/>
      <c r="BR79" s="70"/>
      <c r="BS79" s="70"/>
      <c r="BT79" s="70"/>
      <c r="BU79" s="70"/>
      <c r="BV79" s="70"/>
      <c r="BW79" s="70"/>
      <c r="BX79" s="70"/>
      <c r="BY79" s="70"/>
      <c r="BZ79" s="7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2"/>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2"/>
      <c r="BM81" s="70"/>
      <c r="BN81" s="70"/>
      <c r="BO81" s="70"/>
      <c r="BP81" s="70"/>
      <c r="BQ81" s="70"/>
      <c r="BR81" s="70"/>
      <c r="BS81" s="70"/>
      <c r="BT81" s="70"/>
      <c r="BU81" s="70"/>
      <c r="BV81" s="70"/>
      <c r="BW81" s="70"/>
      <c r="BX81" s="70"/>
      <c r="BY81" s="70"/>
      <c r="BZ81" s="7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k2Bd/zrdb01grG7llyIxLZXu5yM1JornwA9B2al7JtFXF5yFOXzl06py59cgzdC9WAX38DYS05/EtvtH0juk+A==" saltValue="4LAY50oS/J8AWqet/33x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72087</v>
      </c>
      <c r="D6" s="19">
        <f t="shared" si="3"/>
        <v>46</v>
      </c>
      <c r="E6" s="19">
        <f t="shared" si="3"/>
        <v>17</v>
      </c>
      <c r="F6" s="19">
        <f t="shared" si="3"/>
        <v>9</v>
      </c>
      <c r="G6" s="19">
        <f t="shared" si="3"/>
        <v>0</v>
      </c>
      <c r="H6" s="19" t="str">
        <f t="shared" si="3"/>
        <v>福島県　喜多方市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23.68</v>
      </c>
      <c r="P6" s="20">
        <f t="shared" si="3"/>
        <v>0.05</v>
      </c>
      <c r="Q6" s="20">
        <f t="shared" si="3"/>
        <v>52.84</v>
      </c>
      <c r="R6" s="20">
        <f t="shared" si="3"/>
        <v>3390</v>
      </c>
      <c r="S6" s="20">
        <f t="shared" si="3"/>
        <v>43519</v>
      </c>
      <c r="T6" s="20">
        <f t="shared" si="3"/>
        <v>554.63</v>
      </c>
      <c r="U6" s="20">
        <f t="shared" si="3"/>
        <v>78.459999999999994</v>
      </c>
      <c r="V6" s="20">
        <f t="shared" si="3"/>
        <v>23</v>
      </c>
      <c r="W6" s="20">
        <f t="shared" si="3"/>
        <v>0.01</v>
      </c>
      <c r="X6" s="20">
        <f t="shared" si="3"/>
        <v>2300</v>
      </c>
      <c r="Y6" s="21">
        <f>IF(Y7="",NA(),Y7)</f>
        <v>105.64</v>
      </c>
      <c r="Z6" s="21">
        <f t="shared" ref="Z6:AH6" si="4">IF(Z7="",NA(),Z7)</f>
        <v>109.3</v>
      </c>
      <c r="AA6" s="21">
        <f t="shared" si="4"/>
        <v>104.57</v>
      </c>
      <c r="AB6" s="21">
        <f t="shared" si="4"/>
        <v>122.91</v>
      </c>
      <c r="AC6" s="21">
        <f t="shared" si="4"/>
        <v>117.85</v>
      </c>
      <c r="AD6" s="21">
        <f t="shared" si="4"/>
        <v>100.42</v>
      </c>
      <c r="AE6" s="21">
        <f t="shared" si="4"/>
        <v>98.03</v>
      </c>
      <c r="AF6" s="21">
        <f t="shared" si="4"/>
        <v>105.46</v>
      </c>
      <c r="AG6" s="21">
        <f t="shared" si="4"/>
        <v>109.38</v>
      </c>
      <c r="AH6" s="21">
        <f t="shared" si="4"/>
        <v>108.97</v>
      </c>
      <c r="AI6" s="20" t="str">
        <f>IF(AI7="","",IF(AI7="-","【-】","【"&amp;SUBSTITUTE(TEXT(AI7,"#,##0.00"),"-","△")&amp;"】"))</f>
        <v>【108.79】</v>
      </c>
      <c r="AJ6" s="20">
        <f>IF(AJ7="",NA(),AJ7)</f>
        <v>0</v>
      </c>
      <c r="AK6" s="20">
        <f t="shared" ref="AK6:AS6" si="5">IF(AK7="",NA(),AK7)</f>
        <v>0</v>
      </c>
      <c r="AL6" s="20">
        <f t="shared" si="5"/>
        <v>0</v>
      </c>
      <c r="AM6" s="20">
        <f t="shared" si="5"/>
        <v>0</v>
      </c>
      <c r="AN6" s="20">
        <f t="shared" si="5"/>
        <v>0</v>
      </c>
      <c r="AO6" s="21">
        <f t="shared" si="5"/>
        <v>762.05</v>
      </c>
      <c r="AP6" s="21">
        <f t="shared" si="5"/>
        <v>755.68</v>
      </c>
      <c r="AQ6" s="21">
        <f t="shared" si="5"/>
        <v>806.39</v>
      </c>
      <c r="AR6" s="21">
        <f t="shared" si="5"/>
        <v>641.13</v>
      </c>
      <c r="AS6" s="21">
        <f t="shared" si="5"/>
        <v>547.89</v>
      </c>
      <c r="AT6" s="20" t="str">
        <f>IF(AT7="","",IF(AT7="-","【-】","【"&amp;SUBSTITUTE(TEXT(AT7,"#,##0.00"),"-","△")&amp;"】"))</f>
        <v>【541.72】</v>
      </c>
      <c r="AU6" s="21" t="str">
        <f>IF(AU7="",NA(),AU7)</f>
        <v>-</v>
      </c>
      <c r="AV6" s="21">
        <f t="shared" ref="AV6:BD6" si="6">IF(AV7="",NA(),AV7)</f>
        <v>138.11000000000001</v>
      </c>
      <c r="AW6" s="21">
        <f t="shared" si="6"/>
        <v>139.94</v>
      </c>
      <c r="AX6" s="21">
        <f t="shared" si="6"/>
        <v>142.16</v>
      </c>
      <c r="AY6" s="21">
        <f t="shared" si="6"/>
        <v>141.69</v>
      </c>
      <c r="AZ6" s="21">
        <f t="shared" si="6"/>
        <v>92.61</v>
      </c>
      <c r="BA6" s="21">
        <f t="shared" si="6"/>
        <v>91.41</v>
      </c>
      <c r="BB6" s="21">
        <f t="shared" si="6"/>
        <v>96.26</v>
      </c>
      <c r="BC6" s="21">
        <f t="shared" si="6"/>
        <v>90.92</v>
      </c>
      <c r="BD6" s="21">
        <f t="shared" si="6"/>
        <v>76</v>
      </c>
      <c r="BE6" s="20" t="str">
        <f>IF(BE7="","",IF(BE7="-","【-】","【"&amp;SUBSTITUTE(TEXT(BE7,"#,##0.00"),"-","△")&amp;"】"))</f>
        <v>【77.16】</v>
      </c>
      <c r="BF6" s="20">
        <f>IF(BF7="",NA(),BF7)</f>
        <v>0</v>
      </c>
      <c r="BG6" s="20">
        <f t="shared" ref="BG6:BO6" si="7">IF(BG7="",NA(),BG7)</f>
        <v>0</v>
      </c>
      <c r="BH6" s="20">
        <f t="shared" si="7"/>
        <v>0</v>
      </c>
      <c r="BI6" s="20">
        <f t="shared" si="7"/>
        <v>0</v>
      </c>
      <c r="BJ6" s="20">
        <f t="shared" si="7"/>
        <v>0</v>
      </c>
      <c r="BK6" s="21">
        <f t="shared" si="7"/>
        <v>1640.16</v>
      </c>
      <c r="BL6" s="21">
        <f t="shared" si="7"/>
        <v>1521.05</v>
      </c>
      <c r="BM6" s="21">
        <f t="shared" si="7"/>
        <v>1490.65</v>
      </c>
      <c r="BN6" s="21">
        <f t="shared" si="7"/>
        <v>1312.67</v>
      </c>
      <c r="BO6" s="21">
        <f t="shared" si="7"/>
        <v>1260.97</v>
      </c>
      <c r="BP6" s="20" t="str">
        <f>IF(BP7="","",IF(BP7="-","【-】","【"&amp;SUBSTITUTE(TEXT(BP7,"#,##0.00"),"-","△")&amp;"】"))</f>
        <v>【1,269.43】</v>
      </c>
      <c r="BQ6" s="21">
        <f>IF(BQ7="",NA(),BQ7)</f>
        <v>28.89</v>
      </c>
      <c r="BR6" s="21">
        <f t="shared" ref="BR6:BZ6" si="8">IF(BR7="",NA(),BR7)</f>
        <v>29.41</v>
      </c>
      <c r="BS6" s="21">
        <f t="shared" si="8"/>
        <v>19.559999999999999</v>
      </c>
      <c r="BT6" s="21">
        <f t="shared" si="8"/>
        <v>30.72</v>
      </c>
      <c r="BU6" s="21">
        <f t="shared" si="8"/>
        <v>27.76</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538.77</v>
      </c>
      <c r="CC6" s="21">
        <f t="shared" ref="CC6:CK6" si="9">IF(CC7="",NA(),CC7)</f>
        <v>520.17999999999995</v>
      </c>
      <c r="CD6" s="21">
        <f t="shared" si="9"/>
        <v>781.29</v>
      </c>
      <c r="CE6" s="21">
        <f t="shared" si="9"/>
        <v>497.35</v>
      </c>
      <c r="CF6" s="21">
        <f t="shared" si="9"/>
        <v>549.15</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64.290000000000006</v>
      </c>
      <c r="CN6" s="21">
        <f t="shared" ref="CN6:CV6" si="10">IF(CN7="",NA(),CN7)</f>
        <v>64.290000000000006</v>
      </c>
      <c r="CO6" s="21">
        <f t="shared" si="10"/>
        <v>78.569999999999993</v>
      </c>
      <c r="CP6" s="21">
        <f t="shared" si="10"/>
        <v>57.14</v>
      </c>
      <c r="CQ6" s="21">
        <f t="shared" si="10"/>
        <v>57.14</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100</v>
      </c>
      <c r="CY6" s="21">
        <f t="shared" ref="CY6:DG6" si="11">IF(CY7="",NA(),CY7)</f>
        <v>100</v>
      </c>
      <c r="CZ6" s="21">
        <f t="shared" si="11"/>
        <v>100</v>
      </c>
      <c r="DA6" s="21">
        <f t="shared" si="11"/>
        <v>100</v>
      </c>
      <c r="DB6" s="21">
        <f t="shared" si="11"/>
        <v>100</v>
      </c>
      <c r="DC6" s="21">
        <f t="shared" si="11"/>
        <v>90.04</v>
      </c>
      <c r="DD6" s="21">
        <f t="shared" si="11"/>
        <v>90.58</v>
      </c>
      <c r="DE6" s="21">
        <f t="shared" si="11"/>
        <v>90.11</v>
      </c>
      <c r="DF6" s="21">
        <f t="shared" si="11"/>
        <v>89.95</v>
      </c>
      <c r="DG6" s="21">
        <f t="shared" si="11"/>
        <v>90.07</v>
      </c>
      <c r="DH6" s="20" t="str">
        <f>IF(DH7="","",IF(DH7="-","【-】","【"&amp;SUBSTITUTE(TEXT(DH7,"#,##0.00"),"-","△")&amp;"】"))</f>
        <v>【89.95】</v>
      </c>
      <c r="DI6" s="21">
        <f>IF(DI7="",NA(),DI7)</f>
        <v>4.78</v>
      </c>
      <c r="DJ6" s="21">
        <f t="shared" ref="DJ6:DR6" si="12">IF(DJ7="",NA(),DJ7)</f>
        <v>9.56</v>
      </c>
      <c r="DK6" s="21">
        <f t="shared" si="12"/>
        <v>14.33</v>
      </c>
      <c r="DL6" s="21">
        <f t="shared" si="12"/>
        <v>17.309999999999999</v>
      </c>
      <c r="DM6" s="21">
        <f t="shared" si="12"/>
        <v>19.920000000000002</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72087</v>
      </c>
      <c r="D7" s="23">
        <v>46</v>
      </c>
      <c r="E7" s="23">
        <v>17</v>
      </c>
      <c r="F7" s="23">
        <v>9</v>
      </c>
      <c r="G7" s="23">
        <v>0</v>
      </c>
      <c r="H7" s="23" t="s">
        <v>96</v>
      </c>
      <c r="I7" s="23" t="s">
        <v>97</v>
      </c>
      <c r="J7" s="23" t="s">
        <v>98</v>
      </c>
      <c r="K7" s="23" t="s">
        <v>99</v>
      </c>
      <c r="L7" s="23" t="s">
        <v>100</v>
      </c>
      <c r="M7" s="23" t="s">
        <v>101</v>
      </c>
      <c r="N7" s="24" t="s">
        <v>102</v>
      </c>
      <c r="O7" s="24">
        <v>23.68</v>
      </c>
      <c r="P7" s="24">
        <v>0.05</v>
      </c>
      <c r="Q7" s="24">
        <v>52.84</v>
      </c>
      <c r="R7" s="24">
        <v>3390</v>
      </c>
      <c r="S7" s="24">
        <v>43519</v>
      </c>
      <c r="T7" s="24">
        <v>554.63</v>
      </c>
      <c r="U7" s="24">
        <v>78.459999999999994</v>
      </c>
      <c r="V7" s="24">
        <v>23</v>
      </c>
      <c r="W7" s="24">
        <v>0.01</v>
      </c>
      <c r="X7" s="24">
        <v>2300</v>
      </c>
      <c r="Y7" s="24">
        <v>105.64</v>
      </c>
      <c r="Z7" s="24">
        <v>109.3</v>
      </c>
      <c r="AA7" s="24">
        <v>104.57</v>
      </c>
      <c r="AB7" s="24">
        <v>122.91</v>
      </c>
      <c r="AC7" s="24">
        <v>117.85</v>
      </c>
      <c r="AD7" s="24">
        <v>100.42</v>
      </c>
      <c r="AE7" s="24">
        <v>98.03</v>
      </c>
      <c r="AF7" s="24">
        <v>105.46</v>
      </c>
      <c r="AG7" s="24">
        <v>109.38</v>
      </c>
      <c r="AH7" s="24">
        <v>108.97</v>
      </c>
      <c r="AI7" s="24">
        <v>108.79</v>
      </c>
      <c r="AJ7" s="24">
        <v>0</v>
      </c>
      <c r="AK7" s="24">
        <v>0</v>
      </c>
      <c r="AL7" s="24">
        <v>0</v>
      </c>
      <c r="AM7" s="24">
        <v>0</v>
      </c>
      <c r="AN7" s="24">
        <v>0</v>
      </c>
      <c r="AO7" s="24">
        <v>762.05</v>
      </c>
      <c r="AP7" s="24">
        <v>755.68</v>
      </c>
      <c r="AQ7" s="24">
        <v>806.39</v>
      </c>
      <c r="AR7" s="24">
        <v>641.13</v>
      </c>
      <c r="AS7" s="24">
        <v>547.89</v>
      </c>
      <c r="AT7" s="24">
        <v>541.72</v>
      </c>
      <c r="AU7" s="24" t="s">
        <v>102</v>
      </c>
      <c r="AV7" s="24">
        <v>138.11000000000001</v>
      </c>
      <c r="AW7" s="24">
        <v>139.94</v>
      </c>
      <c r="AX7" s="24">
        <v>142.16</v>
      </c>
      <c r="AY7" s="24">
        <v>141.69</v>
      </c>
      <c r="AZ7" s="24">
        <v>92.61</v>
      </c>
      <c r="BA7" s="24">
        <v>91.41</v>
      </c>
      <c r="BB7" s="24">
        <v>96.26</v>
      </c>
      <c r="BC7" s="24">
        <v>90.92</v>
      </c>
      <c r="BD7" s="24">
        <v>76</v>
      </c>
      <c r="BE7" s="24">
        <v>77.16</v>
      </c>
      <c r="BF7" s="24">
        <v>0</v>
      </c>
      <c r="BG7" s="24">
        <v>0</v>
      </c>
      <c r="BH7" s="24">
        <v>0</v>
      </c>
      <c r="BI7" s="24">
        <v>0</v>
      </c>
      <c r="BJ7" s="24">
        <v>0</v>
      </c>
      <c r="BK7" s="24">
        <v>1640.16</v>
      </c>
      <c r="BL7" s="24">
        <v>1521.05</v>
      </c>
      <c r="BM7" s="24">
        <v>1490.65</v>
      </c>
      <c r="BN7" s="24">
        <v>1312.67</v>
      </c>
      <c r="BO7" s="24">
        <v>1260.97</v>
      </c>
      <c r="BP7" s="24">
        <v>1269.43</v>
      </c>
      <c r="BQ7" s="24">
        <v>28.89</v>
      </c>
      <c r="BR7" s="24">
        <v>29.41</v>
      </c>
      <c r="BS7" s="24">
        <v>19.559999999999999</v>
      </c>
      <c r="BT7" s="24">
        <v>30.72</v>
      </c>
      <c r="BU7" s="24">
        <v>27.76</v>
      </c>
      <c r="BV7" s="24">
        <v>38.270000000000003</v>
      </c>
      <c r="BW7" s="24">
        <v>37.520000000000003</v>
      </c>
      <c r="BX7" s="24">
        <v>34.96</v>
      </c>
      <c r="BY7" s="24">
        <v>34.44</v>
      </c>
      <c r="BZ7" s="24">
        <v>32.020000000000003</v>
      </c>
      <c r="CA7" s="24">
        <v>32.200000000000003</v>
      </c>
      <c r="CB7" s="24">
        <v>538.77</v>
      </c>
      <c r="CC7" s="24">
        <v>520.17999999999995</v>
      </c>
      <c r="CD7" s="24">
        <v>781.29</v>
      </c>
      <c r="CE7" s="24">
        <v>497.35</v>
      </c>
      <c r="CF7" s="24">
        <v>549.15</v>
      </c>
      <c r="CG7" s="24">
        <v>486.77</v>
      </c>
      <c r="CH7" s="24">
        <v>502.1</v>
      </c>
      <c r="CI7" s="24">
        <v>539.07000000000005</v>
      </c>
      <c r="CJ7" s="24">
        <v>541.80999999999995</v>
      </c>
      <c r="CK7" s="24">
        <v>592.49</v>
      </c>
      <c r="CL7" s="24">
        <v>588.46</v>
      </c>
      <c r="CM7" s="24">
        <v>64.290000000000006</v>
      </c>
      <c r="CN7" s="24">
        <v>64.290000000000006</v>
      </c>
      <c r="CO7" s="24">
        <v>78.569999999999993</v>
      </c>
      <c r="CP7" s="24">
        <v>57.14</v>
      </c>
      <c r="CQ7" s="24">
        <v>57.14</v>
      </c>
      <c r="CR7" s="24">
        <v>34.700000000000003</v>
      </c>
      <c r="CS7" s="24">
        <v>46.83</v>
      </c>
      <c r="CT7" s="24">
        <v>33.74</v>
      </c>
      <c r="CU7" s="24">
        <v>32.979999999999997</v>
      </c>
      <c r="CV7" s="24">
        <v>34.04</v>
      </c>
      <c r="CW7" s="24">
        <v>34.07</v>
      </c>
      <c r="CX7" s="24">
        <v>100</v>
      </c>
      <c r="CY7" s="24">
        <v>100</v>
      </c>
      <c r="CZ7" s="24">
        <v>100</v>
      </c>
      <c r="DA7" s="24">
        <v>100</v>
      </c>
      <c r="DB7" s="24">
        <v>100</v>
      </c>
      <c r="DC7" s="24">
        <v>90.04</v>
      </c>
      <c r="DD7" s="24">
        <v>90.58</v>
      </c>
      <c r="DE7" s="24">
        <v>90.11</v>
      </c>
      <c r="DF7" s="24">
        <v>89.95</v>
      </c>
      <c r="DG7" s="24">
        <v>90.07</v>
      </c>
      <c r="DH7" s="24">
        <v>89.95</v>
      </c>
      <c r="DI7" s="24">
        <v>4.78</v>
      </c>
      <c r="DJ7" s="24">
        <v>9.56</v>
      </c>
      <c r="DK7" s="24">
        <v>14.33</v>
      </c>
      <c r="DL7" s="24">
        <v>17.309999999999999</v>
      </c>
      <c r="DM7" s="24">
        <v>19.920000000000002</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