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総務部_財政課\○財政係\●公営企業関係\R7公営企業\080115_【県市町村財政課2／5(木)〆】公営企業に係る経営比較分析表（令和６年\04_財政課修正\"/>
    </mc:Choice>
  </mc:AlternateContent>
  <xr:revisionPtr revIDLastSave="0" documentId="13_ncr:1_{761D446B-6D22-40B6-AF5A-78F440A0FAE1}" xr6:coauthVersionLast="47" xr6:coauthVersionMax="47" xr10:uidLastSave="{00000000-0000-0000-0000-000000000000}"/>
  <workbookProtection workbookAlgorithmName="SHA-512" workbookHashValue="0xPl942Sig0Y8mDGC0/Sv8IP7gImKzHJRtWCmIFxCytqez6gUPkaLPD3/KkSfUWEtTIiLbvPuY7efk9owW9Tug==" workbookSaltValue="tGZ+yc6TPS+AyLxtzAOM3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<sst xmlns="http://schemas.openxmlformats.org/spreadsheetml/2006/main" count="228" uniqueCount="112">
  <si>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</si>
  <si>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</si>
  <si>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</si>
  <si>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</si>
  <si>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</si>
  <si>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</si>
  <si>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</si>
  <si>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</si>
  <si>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</si>
  <si>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</si>
  <si>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</si>
  <si>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</si>
  <si>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</si>
  <si>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</si>
  <si>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</si>
  <si>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</si>
  <si>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</si>
  <si>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</si>
  <si>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</si>
  <si>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</si>
  <si>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</si>
  <si>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</si>
  <si>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</si>
  <si>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</si>
  <si>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</si>
  <si>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</si>
  <si>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</si>
  <si>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</si>
  <si>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</si>
  <si>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</si>
  <si>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</si>
  <si>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</si>
  <si>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</si>
  <si>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</si>
  <si>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</si>
  <si>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</si>
  <si>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</si>
  <si>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</si>
  <si>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</si>
  <si>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</si>
  <si>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</si>
  <si>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</si>
  <si>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</si>
  <si>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</si>
  <si>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</si>
  <si>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</si>
  <si>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</si>
  <si>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</si>
  <si>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</si>
  <si>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</si>
  <si>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</si>
  <si>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</si>
  <si>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</si>
  <si>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</si>
  <si>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</si>
  <si>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</si>
  <si>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</si>
  <si>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</si>
  <si>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</si>
  <si>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</si>
  <si>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</si>
  <si>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</si>
  <si>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</si>
  <si>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</si>
  <si>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</si>
  <si>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</si>
  <si>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</si>
  <si>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</si>
  <si>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</si>
  <si>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</si>
  <si>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</si>
  <si>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</si>
  <si>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</si>
  <si>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</si>
  <si>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</si>
  <si>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</si>
  <si>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</si>
  <si>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</si>
  <si>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</si>
  <si>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</si>
  <si>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</si>
  <si>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</si>
  <si>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</si>
  <si>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</si>
  <si>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</si>
  <si>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</si>
  <si>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</si>
  <si>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</si>
  <si>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</si>
  <si>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</si>
  <si>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</si>
  <si>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</si>
  <si>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</si>
  <si>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</si>
  <si>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</si>
  <si>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</si>
  <si>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</si>
  <si>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</si>
  <si>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</si>
  <si>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</si>
  <si>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</si>
  <si>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</si>
  <si>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</si>
  <si>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</si>
  <si>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</si>
  <si>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</si>
  <si>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</si>
  <si>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</si>
  <si>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</si>
  <si>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近年における人口減少などの要因により、水需要は更なる減少が進んでいくことが予想され、現状では安定的な経営に必要となる給水収益の確保が極めて困難な状況であるといえます。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及び事故・災害対策などが急務であることなど、様々な課題解決のために更なる基盤強化を進める必要があります。
　また、基盤強化と併せ水需要の減少を見込んだ経常収支改善と経営安定化に向け、令和５年度に策定した経営戦略と水道料金適正化計画に基づく令和７年６月からの水道料金改定に伴う収益確保などにより安全で安心な水道水の持続的な供給に努めます。</t>
    <phoneticPr fontId="4"/>
  </si>
  <si>
    <t>①経常収支比率は、前年度比4.15ﾎﾟｲﾝﾄ悪化し97.46%となり、健全な経営水準とされる100％を下回っており、人口減少に伴う料金収入の減少や、物価高騰の影響に伴う営業費用の増加などが主な要因と考えられます。今後も給水収益の減少が見込まれるため、令和７年６月の水道料金改定により給水収益の増加を図り、有収率の向上や営業経費の圧縮など経営努力を継続しながら改善に努めていきます。
②欠損金について令和６年度から発生しているのは①のとおりであり、欠損金を解消するためには、料金体系の見直しによる収入確保と、業務の効率化によるコスト削減を進め、単年度黒字を継続することで欠損金の解消を図ります。
③流動比率は、収益減などによる流動資産の減少などにより前年度比92.33ﾎﾟｲﾝﾄ悪化しました。今後も水道施設更新などに充てるための建設改良費財源充当企業債による更なる低下が懸念されるため、料金改定に伴う収益増により改善を図ります。
④企業債残高対給水収益比率は、給水収益の減少に対し企業債残高も減少したことで前年度比16.73ﾎﾟｲﾝﾄ改善し175.7%と概ね健全な状態といえます。
⑤料金回収率は、類似団体平均を下回っており、今後は有収率の向上などによる早急な改善が必要です。
⑥給水原価は、類似団体・全国平均を上回っており悪化の主な要因に有収率の低下があげられます。
⑦施設利用率は、類似団体・全国平均より高いものの今後は給水量の減少に伴う低下が予想されます。
⑧有収率は、類似団体・全国平均と比較し大幅に低く、老朽管更新などにより有収率を早急に改善していく必要があります。</t>
    <phoneticPr fontId="4"/>
  </si>
  <si>
    <t>①有形固定資産減価償却率については、前年度比で1.15ﾎﾟｲﾝﾄ上昇し53.64%となり、類似団体・全国平均と同様に上昇傾向にあることから、施設の老朽化は確実に進んでおり、今後も上昇が続いていくことが予想されます。
②管路経年化率については、類似団体・全国平均とも僅かに下回るものの、上昇傾向にあり老朽化が進んでいることが分かることから、今後も計画に基づき確実に老朽管更新を行っていく必要があります。
③管路更新率については、類似団体・全国平均に同等であり、令和５年度から計画に基づいて老朽管更新事業を加速度的に推進したことにより老朽化の改善に繋げました。引き続き管路更新率と併せ有収率及び管路経年化率などを早急に改善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</si>
</sst>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0.45</c:v>
                </c:pt>
                <c:pt idx="2">
                  <c:v>0.28999999999999998</c:v>
                </c:pt>
                <c:pt idx="3">
                  <c:v>0.51</c:v>
                </c:pt>
                <c:pt idx="4">
                  <c:v>0.46</c:v>
                </c:pt>
              </c:numCache>
            </c:numRef>
          </c:val>
          <c:extLst>
            <c:ext xmlns:c16="http://schemas.microsoft.com/office/drawing/2014/chart" uri="{C3380CC4-5D6E-409C-BE32-E72D297353CC}">
              <c16:uniqueId val="{00000000-2F01-40E7-95CE-3740CBF985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F01-40E7-95CE-3740CBF985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61.74</c:v>
                </c:pt>
                <c:pt idx="1">
                  <c:v>63.39</c:v>
                </c:pt>
                <c:pt idx="2">
                  <c:v>65.010000000000005</c:v>
                </c:pt>
                <c:pt idx="3">
                  <c:v>64.540000000000006</c:v>
                </c:pt>
                <c:pt idx="4">
                  <c:v>64.010000000000005</c:v>
                </c:pt>
              </c:numCache>
            </c:numRef>
          </c:val>
          <c:extLst>
            <c:ext xmlns:c16="http://schemas.microsoft.com/office/drawing/2014/chart" uri="{C3380CC4-5D6E-409C-BE32-E72D297353CC}">
              <c16:uniqueId val="{00000000-E314-434F-BA0D-03D8E727BE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314-434F-BA0D-03D8E727BE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79.38</c:v>
                </c:pt>
                <c:pt idx="1">
                  <c:v>77.39</c:v>
                </c:pt>
                <c:pt idx="2">
                  <c:v>73.98</c:v>
                </c:pt>
                <c:pt idx="3">
                  <c:v>73</c:v>
                </c:pt>
                <c:pt idx="4">
                  <c:v>73.010000000000005</c:v>
                </c:pt>
              </c:numCache>
            </c:numRef>
          </c:val>
          <c:extLst>
            <c:ext xmlns:c16="http://schemas.microsoft.com/office/drawing/2014/chart" uri="{C3380CC4-5D6E-409C-BE32-E72D297353CC}">
              <c16:uniqueId val="{00000000-7A5F-4BEA-9757-F3A1EB989A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A5F-4BEA-9757-F3A1EB989A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105.25</c:v>
                </c:pt>
                <c:pt idx="1">
                  <c:v>105.95</c:v>
                </c:pt>
                <c:pt idx="2">
                  <c:v>105.63</c:v>
                </c:pt>
                <c:pt idx="3">
                  <c:v>101.61</c:v>
                </c:pt>
                <c:pt idx="4">
                  <c:v>97.46</c:v>
                </c:pt>
              </c:numCache>
            </c:numRef>
          </c:val>
          <c:extLst>
            <c:ext xmlns:c16="http://schemas.microsoft.com/office/drawing/2014/chart" uri="{C3380CC4-5D6E-409C-BE32-E72D297353CC}">
              <c16:uniqueId val="{00000000-E5FB-45AB-B1A1-0CA088DE73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5FB-45AB-B1A1-0CA088DE73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49.13</c:v>
                </c:pt>
                <c:pt idx="1">
                  <c:v>51.1</c:v>
                </c:pt>
                <c:pt idx="2">
                  <c:v>51.35</c:v>
                </c:pt>
                <c:pt idx="3">
                  <c:v>52.49</c:v>
                </c:pt>
                <c:pt idx="4">
                  <c:v>53.64</c:v>
                </c:pt>
              </c:numCache>
            </c:numRef>
          </c:val>
          <c:extLst>
            <c:ext xmlns:c16="http://schemas.microsoft.com/office/drawing/2014/chart" uri="{C3380CC4-5D6E-409C-BE32-E72D297353CC}">
              <c16:uniqueId val="{00000000-54ED-44CF-A708-7AAC49FA22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4ED-44CF-A708-7AAC49FA22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16.510000000000002</c:v>
                </c:pt>
                <c:pt idx="1">
                  <c:v>17.64</c:v>
                </c:pt>
                <c:pt idx="2">
                  <c:v>19.78</c:v>
                </c:pt>
                <c:pt idx="3">
                  <c:v>20.34</c:v>
                </c:pt>
                <c:pt idx="4">
                  <c:v>21</c:v>
                </c:pt>
              </c:numCache>
            </c:numRef>
          </c:val>
          <c:extLst>
            <c:ext xmlns:c16="http://schemas.microsoft.com/office/drawing/2014/chart" uri="{C3380CC4-5D6E-409C-BE32-E72D297353CC}">
              <c16:uniqueId val="{00000000-0790-4E7E-B155-652F803C4D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790-4E7E-B155-652F803C4D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3.3</c:v>
                </c:pt>
              </c:numCache>
            </c:numRef>
          </c:val>
          <c:extLst>
            <c:ext xmlns:c16="http://schemas.microsoft.com/office/drawing/2014/chart" uri="{C3380CC4-5D6E-409C-BE32-E72D297353CC}">
              <c16:uniqueId val="{00000000-868C-4041-9329-F86F6D3FC7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68C-4041-9329-F86F6D3FC7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556.20000000000005</c:v>
                </c:pt>
                <c:pt idx="1">
                  <c:v>742.86</c:v>
                </c:pt>
                <c:pt idx="2">
                  <c:v>636.86</c:v>
                </c:pt>
                <c:pt idx="3">
                  <c:v>514.58000000000004</c:v>
                </c:pt>
                <c:pt idx="4">
                  <c:v>422.25</c:v>
                </c:pt>
              </c:numCache>
            </c:numRef>
          </c:val>
          <c:extLst>
            <c:ext xmlns:c16="http://schemas.microsoft.com/office/drawing/2014/chart" uri="{C3380CC4-5D6E-409C-BE32-E72D297353CC}">
              <c16:uniqueId val="{00000000-F46D-4D47-8A18-EEB2174239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46D-4D47-8A18-EEB2174239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238.44</c:v>
                </c:pt>
                <c:pt idx="1">
                  <c:v>220.23</c:v>
                </c:pt>
                <c:pt idx="2">
                  <c:v>208.18</c:v>
                </c:pt>
                <c:pt idx="3">
                  <c:v>192.48</c:v>
                </c:pt>
                <c:pt idx="4">
                  <c:v>175.75</c:v>
                </c:pt>
              </c:numCache>
            </c:numRef>
          </c:val>
          <c:extLst>
            <c:ext xmlns:c16="http://schemas.microsoft.com/office/drawing/2014/chart" uri="{C3380CC4-5D6E-409C-BE32-E72D297353CC}">
              <c16:uniqueId val="{00000000-5C53-42F3-94F0-37ACA3131F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C53-42F3-94F0-37ACA3131F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100.36</c:v>
                </c:pt>
                <c:pt idx="1">
                  <c:v>100.09</c:v>
                </c:pt>
                <c:pt idx="2">
                  <c:v>99.17</c:v>
                </c:pt>
                <c:pt idx="3">
                  <c:v>95.4</c:v>
                </c:pt>
                <c:pt idx="4">
                  <c:v>86.66</c:v>
                </c:pt>
              </c:numCache>
            </c:numRef>
          </c:val>
          <c:extLst>
            <c:ext xmlns:c16="http://schemas.microsoft.com/office/drawing/2014/chart" uri="{C3380CC4-5D6E-409C-BE32-E72D297353CC}">
              <c16:uniqueId val="{00000000-57E1-47D3-9EF2-D54B691FA1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57E1-47D3-9EF2-D54B691FA1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222.65</c:v>
                </c:pt>
                <c:pt idx="1">
                  <c:v>223.54</c:v>
                </c:pt>
                <c:pt idx="2">
                  <c:v>226.42</c:v>
                </c:pt>
                <c:pt idx="3">
                  <c:v>235.82</c:v>
                </c:pt>
                <c:pt idx="4">
                  <c:v>259.63</c:v>
                </c:pt>
              </c:numCache>
            </c:numRef>
          </c:val>
          <c:extLst>
            <c:ext xmlns:c16="http://schemas.microsoft.com/office/drawing/2014/chart" uri="{C3380CC4-5D6E-409C-BE32-E72D297353CC}">
              <c16:uniqueId val="{00000000-C35A-47F8-A9D6-2818D36F82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35A-47F8-A9D6-2818D36F82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9"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喜多方市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43519</v>
      </c>
      <c r="AM8" s="44"/>
      <c r="AN8" s="44"/>
      <c r="AO8" s="44"/>
      <c r="AP8" s="44"/>
      <c r="AQ8" s="44"/>
      <c r="AR8" s="44"/>
      <c r="AS8" s="44"/>
      <c r="AT8" s="45">
        <f>データ!$S$6</f>
        <v>554.63</v>
      </c>
      <c r="AU8" s="46"/>
      <c r="AV8" s="46"/>
      <c r="AW8" s="46"/>
      <c r="AX8" s="46"/>
      <c r="AY8" s="46"/>
      <c r="AZ8" s="46"/>
      <c r="BA8" s="46"/>
      <c r="BB8" s="47">
        <f>データ!$T$6</f>
        <v>78.459999999999994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87.8</v>
      </c>
      <c r="J10" s="46"/>
      <c r="K10" s="46"/>
      <c r="L10" s="46"/>
      <c r="M10" s="46"/>
      <c r="N10" s="46"/>
      <c r="O10" s="80"/>
      <c r="P10" s="47">
        <f>データ!$P$6</f>
        <v>90.73</v>
      </c>
      <c r="Q10" s="47"/>
      <c r="R10" s="47"/>
      <c r="S10" s="47"/>
      <c r="T10" s="47"/>
      <c r="U10" s="47"/>
      <c r="V10" s="47"/>
      <c r="W10" s="44">
        <f>データ!$Q$6</f>
        <v>4268</v>
      </c>
      <c r="X10" s="44"/>
      <c r="Y10" s="44"/>
      <c r="Z10" s="44"/>
      <c r="AA10" s="44"/>
      <c r="AB10" s="44"/>
      <c r="AC10" s="44"/>
      <c r="AD10" s="2"/>
      <c r="AE10" s="2"/>
      <c r="AF10" s="2"/>
      <c r="AG10" s="2"/>
      <c r="AH10" s="2"/>
      <c r="AI10" s="2"/>
      <c r="AJ10" s="2"/>
      <c r="AK10" s="2"/>
      <c r="AL10" s="44">
        <f>データ!$U$6</f>
        <v>39085</v>
      </c>
      <c r="AM10" s="44"/>
      <c r="AN10" s="44"/>
      <c r="AO10" s="44"/>
      <c r="AP10" s="44"/>
      <c r="AQ10" s="44"/>
      <c r="AR10" s="44"/>
      <c r="AS10" s="44"/>
      <c r="AT10" s="45">
        <f>データ!$V$6</f>
        <v>119.92</v>
      </c>
      <c r="AU10" s="46"/>
      <c r="AV10" s="46"/>
      <c r="AW10" s="46"/>
      <c r="AX10" s="46"/>
      <c r="AY10" s="46"/>
      <c r="AZ10" s="46"/>
      <c r="BA10" s="46"/>
      <c r="BB10" s="47">
        <f>データ!$W$6</f>
        <v>325.93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9mZs/B85v5OUXYXAh6kLT4VLqPNGhyTEUE294DQWFMYse5Rn2ZkTCsQ+idly/dXh3g0mt/xGZ3/+TmFUQFbNQ==" saltValue="UjuuZuS30nPYT6dyMfF8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87.8</v>
      </c>
      <c r="P6" s="21">
        <f t="shared" si="3"/>
        <v>90.73</v>
      </c>
      <c r="Q6" s="21">
        <f t="shared" si="3"/>
        <v>4268</v>
      </c>
      <c r="R6" s="21">
        <f t="shared" si="3"/>
        <v>43519</v>
      </c>
      <c r="S6" s="21">
        <f t="shared" si="3"/>
        <v>554.63</v>
      </c>
      <c r="T6" s="21">
        <f t="shared" si="3"/>
        <v>78.459999999999994</v>
      </c>
      <c r="U6" s="21">
        <f t="shared" si="3"/>
        <v>39085</v>
      </c>
      <c r="V6" s="21">
        <f t="shared" si="3"/>
        <v>119.92</v>
      </c>
      <c r="W6" s="21">
        <f t="shared" si="3"/>
        <v>325.93</v>
      </c>
      <c r="X6" s="22">
        <f>IF(X7="",NA(),X7)</f>
        <v>105.25</v>
      </c>
      <c r="Y6" s="22">
        <f t="shared" ref="Y6:AG6" si="4">IF(Y7="",NA(),Y7)</f>
        <v>105.95</v>
      </c>
      <c r="Z6" s="22">
        <f t="shared" si="4"/>
        <v>105.63</v>
      </c>
      <c r="AA6" s="22">
        <f t="shared" si="4"/>
        <v>101.61</v>
      </c>
      <c r="AB6" s="22">
        <f t="shared" si="4"/>
        <v>97.46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2">
        <f t="shared" si="5"/>
        <v>3.3</v>
      </c>
      <c r="AN6" s="22">
        <f t="shared" si="5"/>
        <v>4.34</v>
      </c>
      <c r="AO6" s="22">
        <f t="shared" si="5"/>
        <v>4.6900000000000004</v>
      </c>
      <c r="AP6" s="22">
        <f t="shared" si="5"/>
        <v>4.72</v>
      </c>
      <c r="AQ6" s="22">
        <f t="shared" si="5"/>
        <v>5.76</v>
      </c>
      <c r="AR6" s="22">
        <f t="shared" si="5"/>
        <v>4.74</v>
      </c>
      <c r="AS6" s="21" t="str">
        <f>IF(AS7="","",IF(AS7="-","【-】","【"&amp;SUBSTITUTE(TEXT(AS7,"#,##0.00"),"-","△")&amp;"】"))</f>
        <v>【1.61】</v>
      </c>
      <c r="AT6" s="22">
        <f>IF(AT7="",NA(),AT7)</f>
        <v>556.20000000000005</v>
      </c>
      <c r="AU6" s="22">
        <f t="shared" ref="AU6:BC6" si="6">IF(AU7="",NA(),AU7)</f>
        <v>742.86</v>
      </c>
      <c r="AV6" s="22">
        <f t="shared" si="6"/>
        <v>636.86</v>
      </c>
      <c r="AW6" s="22">
        <f t="shared" si="6"/>
        <v>514.58000000000004</v>
      </c>
      <c r="AX6" s="22">
        <f t="shared" si="6"/>
        <v>422.25</v>
      </c>
      <c r="AY6" s="22">
        <f t="shared" si="6"/>
        <v>327.77</v>
      </c>
      <c r="AZ6" s="22">
        <f t="shared" si="6"/>
        <v>338.02</v>
      </c>
      <c r="BA6" s="22">
        <f t="shared" si="6"/>
        <v>345.94</v>
      </c>
      <c r="BB6" s="22">
        <f t="shared" si="6"/>
        <v>329.7</v>
      </c>
      <c r="BC6" s="22">
        <f t="shared" si="6"/>
        <v>319.99</v>
      </c>
      <c r="BD6" s="21" t="str">
        <f>IF(BD7="","",IF(BD7="-","【-】","【"&amp;SUBSTITUTE(TEXT(BD7,"#,##0.00"),"-","△")&amp;"】"))</f>
        <v>【239.69】</v>
      </c>
      <c r="BE6" s="22">
        <f>IF(BE7="",NA(),BE7)</f>
        <v>238.44</v>
      </c>
      <c r="BF6" s="22">
        <f t="shared" ref="BF6:BN6" si="7">IF(BF7="",NA(),BF7)</f>
        <v>220.23</v>
      </c>
      <c r="BG6" s="22">
        <f t="shared" si="7"/>
        <v>208.18</v>
      </c>
      <c r="BH6" s="22">
        <f t="shared" si="7"/>
        <v>192.48</v>
      </c>
      <c r="BI6" s="22">
        <f t="shared" si="7"/>
        <v>175.75</v>
      </c>
      <c r="BJ6" s="22">
        <f t="shared" si="7"/>
        <v>397.1</v>
      </c>
      <c r="BK6" s="22">
        <f t="shared" si="7"/>
        <v>379.91</v>
      </c>
      <c r="BL6" s="22">
        <f t="shared" si="7"/>
        <v>386.61</v>
      </c>
      <c r="BM6" s="22">
        <f t="shared" si="7"/>
        <v>381.56</v>
      </c>
      <c r="BN6" s="22">
        <f t="shared" si="7"/>
        <v>365.55</v>
      </c>
      <c r="BO6" s="21" t="str">
        <f>IF(BO7="","",IF(BO7="-","【-】","【"&amp;SUBSTITUTE(TEXT(BO7,"#,##0.00"),"-","△")&amp;"】"))</f>
        <v>【264.86】</v>
      </c>
      <c r="BP6" s="22">
        <f>IF(BP7="",NA(),BP7)</f>
        <v>100.36</v>
      </c>
      <c r="BQ6" s="22">
        <f t="shared" ref="BQ6:BY6" si="8">IF(BQ7="",NA(),BQ7)</f>
        <v>100.09</v>
      </c>
      <c r="BR6" s="22">
        <f t="shared" si="8"/>
        <v>99.17</v>
      </c>
      <c r="BS6" s="22">
        <f t="shared" si="8"/>
        <v>95.4</v>
      </c>
      <c r="BT6" s="22">
        <f t="shared" si="8"/>
        <v>86.66</v>
      </c>
      <c r="BU6" s="22">
        <f t="shared" si="8"/>
        <v>95.79</v>
      </c>
      <c r="BV6" s="22">
        <f t="shared" si="8"/>
        <v>98.3</v>
      </c>
      <c r="BW6" s="22">
        <f t="shared" si="8"/>
        <v>93.82</v>
      </c>
      <c r="BX6" s="22">
        <f t="shared" si="8"/>
        <v>95.04</v>
      </c>
      <c r="BY6" s="22">
        <f t="shared" si="8"/>
        <v>95.42</v>
      </c>
      <c r="BZ6" s="21" t="str">
        <f>IF(BZ7="","",IF(BZ7="-","【-】","【"&amp;SUBSTITUTE(TEXT(BZ7,"#,##0.00"),"-","△")&amp;"】"))</f>
        <v>【97.59】</v>
      </c>
      <c r="CA6" s="22">
        <f>IF(CA7="",NA(),CA7)</f>
        <v>222.65</v>
      </c>
      <c r="CB6" s="22">
        <f t="shared" ref="CB6:CJ6" si="9">IF(CB7="",NA(),CB7)</f>
        <v>223.54</v>
      </c>
      <c r="CC6" s="22">
        <f t="shared" si="9"/>
        <v>226.42</v>
      </c>
      <c r="CD6" s="22">
        <f t="shared" si="9"/>
        <v>235.82</v>
      </c>
      <c r="CE6" s="22">
        <f t="shared" si="9"/>
        <v>259.63</v>
      </c>
      <c r="CF6" s="22">
        <f t="shared" si="9"/>
        <v>171.13</v>
      </c>
      <c r="CG6" s="22">
        <f t="shared" si="9"/>
        <v>173.7</v>
      </c>
      <c r="CH6" s="22">
        <f t="shared" si="9"/>
        <v>178.94</v>
      </c>
      <c r="CI6" s="22">
        <f t="shared" si="9"/>
        <v>180.19</v>
      </c>
      <c r="CJ6" s="22">
        <f t="shared" si="9"/>
        <v>184.25</v>
      </c>
      <c r="CK6" s="21" t="str">
        <f>IF(CK7="","",IF(CK7="-","【-】","【"&amp;SUBSTITUTE(TEXT(CK7,"#,##0.00"),"-","△")&amp;"】"))</f>
        <v>【181.66】</v>
      </c>
      <c r="CL6" s="22">
        <f>IF(CL7="",NA(),CL7)</f>
        <v>61.74</v>
      </c>
      <c r="CM6" s="22">
        <f t="shared" ref="CM6:CU6" si="10">IF(CM7="",NA(),CM7)</f>
        <v>63.39</v>
      </c>
      <c r="CN6" s="22">
        <f t="shared" si="10"/>
        <v>65.010000000000005</v>
      </c>
      <c r="CO6" s="22">
        <f t="shared" si="10"/>
        <v>64.540000000000006</v>
      </c>
      <c r="CP6" s="22">
        <f t="shared" si="10"/>
        <v>64.010000000000005</v>
      </c>
      <c r="CQ6" s="22">
        <f t="shared" si="10"/>
        <v>60.12</v>
      </c>
      <c r="CR6" s="22">
        <f t="shared" si="10"/>
        <v>60.34</v>
      </c>
      <c r="CS6" s="22">
        <f t="shared" si="10"/>
        <v>59.54</v>
      </c>
      <c r="CT6" s="22">
        <f t="shared" si="10"/>
        <v>59.26</v>
      </c>
      <c r="CU6" s="22">
        <f t="shared" si="10"/>
        <v>60.44</v>
      </c>
      <c r="CV6" s="21" t="str">
        <f>IF(CV7="","",IF(CV7="-","【-】","【"&amp;SUBSTITUTE(TEXT(CV7,"#,##0.00"),"-","△")&amp;"】"))</f>
        <v>【60.21】</v>
      </c>
      <c r="CW6" s="22">
        <f>IF(CW7="",NA(),CW7)</f>
        <v>79.38</v>
      </c>
      <c r="CX6" s="22">
        <f t="shared" ref="CX6:DF6" si="11">IF(CX7="",NA(),CX7)</f>
        <v>77.39</v>
      </c>
      <c r="CY6" s="22">
        <f t="shared" si="11"/>
        <v>73.98</v>
      </c>
      <c r="CZ6" s="22">
        <f t="shared" si="11"/>
        <v>73</v>
      </c>
      <c r="DA6" s="22">
        <f t="shared" si="11"/>
        <v>73.010000000000005</v>
      </c>
      <c r="DB6" s="22">
        <f t="shared" si="11"/>
        <v>84.24</v>
      </c>
      <c r="DC6" s="22">
        <f t="shared" si="11"/>
        <v>84.19</v>
      </c>
      <c r="DD6" s="22">
        <f t="shared" si="11"/>
        <v>83.93</v>
      </c>
      <c r="DE6" s="22">
        <f t="shared" si="11"/>
        <v>83.84</v>
      </c>
      <c r="DF6" s="22">
        <f t="shared" si="11"/>
        <v>83.39</v>
      </c>
      <c r="DG6" s="21" t="str">
        <f>IF(DG7="","",IF(DG7="-","【-】","【"&amp;SUBSTITUTE(TEXT(DG7,"#,##0.00"),"-","△")&amp;"】"))</f>
        <v>【89.21】</v>
      </c>
      <c r="DH6" s="22">
        <f>IF(DH7="",NA(),DH7)</f>
        <v>49.13</v>
      </c>
      <c r="DI6" s="22">
        <f t="shared" ref="DI6:DQ6" si="12">IF(DI7="",NA(),DI7)</f>
        <v>51.1</v>
      </c>
      <c r="DJ6" s="22">
        <f t="shared" si="12"/>
        <v>51.35</v>
      </c>
      <c r="DK6" s="22">
        <f t="shared" si="12"/>
        <v>52.49</v>
      </c>
      <c r="DL6" s="22">
        <f t="shared" si="12"/>
        <v>53.64</v>
      </c>
      <c r="DM6" s="22">
        <f t="shared" si="12"/>
        <v>48.83</v>
      </c>
      <c r="DN6" s="22">
        <f t="shared" si="12"/>
        <v>49.96</v>
      </c>
      <c r="DO6" s="22">
        <f t="shared" si="12"/>
        <v>50.82</v>
      </c>
      <c r="DP6" s="22">
        <f t="shared" si="12"/>
        <v>51.82</v>
      </c>
      <c r="DQ6" s="22">
        <f t="shared" si="12"/>
        <v>52.53</v>
      </c>
      <c r="DR6" s="21" t="str">
        <f>IF(DR7="","",IF(DR7="-","【-】","【"&amp;SUBSTITUTE(TEXT(DR7,"#,##0.00"),"-","△")&amp;"】"))</f>
        <v>【52.41】</v>
      </c>
      <c r="DS6" s="22">
        <f>IF(DS7="",NA(),DS7)</f>
        <v>16.510000000000002</v>
      </c>
      <c r="DT6" s="22">
        <f t="shared" ref="DT6:EB6" si="13">IF(DT7="",NA(),DT7)</f>
        <v>17.64</v>
      </c>
      <c r="DU6" s="22">
        <f t="shared" si="13"/>
        <v>19.78</v>
      </c>
      <c r="DV6" s="22">
        <f t="shared" si="13"/>
        <v>20.34</v>
      </c>
      <c r="DW6" s="22">
        <f t="shared" si="13"/>
        <v>21</v>
      </c>
      <c r="DX6" s="22">
        <f t="shared" si="13"/>
        <v>18.18</v>
      </c>
      <c r="DY6" s="22">
        <f t="shared" si="13"/>
        <v>19.32</v>
      </c>
      <c r="DZ6" s="22">
        <f t="shared" si="13"/>
        <v>21.16</v>
      </c>
      <c r="EA6" s="22">
        <f t="shared" si="13"/>
        <v>22.72</v>
      </c>
      <c r="EB6" s="22">
        <f t="shared" si="13"/>
        <v>24.16</v>
      </c>
      <c r="EC6" s="21" t="str">
        <f>IF(EC7="","",IF(EC7="-","【-】","【"&amp;SUBSTITUTE(TEXT(EC7,"#,##0.00"),"-","△")&amp;"】"))</f>
        <v>【26.78】</v>
      </c>
      <c r="ED6" s="22">
        <f>IF(ED7="",NA(),ED7)</f>
        <v>0.41</v>
      </c>
      <c r="EE6" s="22">
        <f t="shared" ref="EE6:EM6" si="14">IF(EE7="",NA(),EE7)</f>
        <v>0.45</v>
      </c>
      <c r="EF6" s="22">
        <f t="shared" si="14"/>
        <v>0.28999999999999998</v>
      </c>
      <c r="EG6" s="22">
        <f t="shared" si="14"/>
        <v>0.51</v>
      </c>
      <c r="EH6" s="22">
        <f t="shared" si="14"/>
        <v>0.46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72087</v>
      </c>
      <c r="D7" s="24">
        <v>46</v>
      </c>
      <c r="E7" s="24">
        <v>1</v>
      </c>
      <c r="F7" s="24">
        <v>0</v>
      </c>
      <c r="G7" s="24">
        <v>1</v>
      </c>
      <c r="H7" s="24" t="s">
        <v>93</v>
      </c>
      <c r="I7" s="24" t="s">
        <v>94</v>
      </c>
      <c r="J7" s="24" t="s">
        <v>95</v>
      </c>
      <c r="K7" s="24" t="s">
        <v>96</v>
      </c>
      <c r="L7" s="24" t="s">
        <v>97</v>
      </c>
      <c r="M7" s="24" t="s">
        <v>98</v>
      </c>
      <c r="N7" s="25" t="s">
        <v>99</v>
      </c>
      <c r="O7" s="25">
        <v>87.8</v>
      </c>
      <c r="P7" s="25">
        <v>90.73</v>
      </c>
      <c r="Q7" s="25">
        <v>4268</v>
      </c>
      <c r="R7" s="25">
        <v>43519</v>
      </c>
      <c r="S7" s="25">
        <v>554.63</v>
      </c>
      <c r="T7" s="25">
        <v>78.459999999999994</v>
      </c>
      <c r="U7" s="25">
        <v>39085</v>
      </c>
      <c r="V7" s="25">
        <v>119.92</v>
      </c>
      <c r="W7" s="25">
        <v>325.93</v>
      </c>
      <c r="X7" s="25">
        <v>105.25</v>
      </c>
      <c r="Y7" s="25">
        <v>105.95</v>
      </c>
      <c r="Z7" s="25">
        <v>105.63</v>
      </c>
      <c r="AA7" s="25">
        <v>101.61</v>
      </c>
      <c r="AB7" s="25">
        <v>97.46</v>
      </c>
      <c r="AC7" s="25">
        <v>108.83</v>
      </c>
      <c r="AD7" s="25">
        <v>109.23</v>
      </c>
      <c r="AE7" s="25">
        <v>108.04</v>
      </c>
      <c r="AF7" s="25">
        <v>107.49</v>
      </c>
      <c r="AG7" s="25">
        <v>107.15</v>
      </c>
      <c r="AH7" s="25">
        <v>107.26</v>
      </c>
      <c r="AI7" s="25">
        <v>0</v>
      </c>
      <c r="AJ7" s="25">
        <v>0</v>
      </c>
      <c r="AK7" s="25">
        <v>0</v>
      </c>
      <c r="AL7" s="25">
        <v>0</v>
      </c>
      <c r="AM7" s="25">
        <v>3.3</v>
      </c>
      <c r="AN7" s="25">
        <v>4.34</v>
      </c>
      <c r="AO7" s="25">
        <v>4.6900000000000004</v>
      </c>
      <c r="AP7" s="25">
        <v>4.72</v>
      </c>
      <c r="AQ7" s="25">
        <v>5.76</v>
      </c>
      <c r="AR7" s="25">
        <v>4.74</v>
      </c>
      <c r="AS7" s="25">
        <v>1.61</v>
      </c>
      <c r="AT7" s="25">
        <v>556.20000000000005</v>
      </c>
      <c r="AU7" s="25">
        <v>742.86</v>
      </c>
      <c r="AV7" s="25">
        <v>636.86</v>
      </c>
      <c r="AW7" s="25">
        <v>514.58000000000004</v>
      </c>
      <c r="AX7" s="25">
        <v>422.25</v>
      </c>
      <c r="AY7" s="25">
        <v>327.77</v>
      </c>
      <c r="AZ7" s="25">
        <v>338.02</v>
      </c>
      <c r="BA7" s="25">
        <v>345.94</v>
      </c>
      <c r="BB7" s="25">
        <v>329.7</v>
      </c>
      <c r="BC7" s="25">
        <v>319.99</v>
      </c>
      <c r="BD7" s="25">
        <v>239.69</v>
      </c>
      <c r="BE7" s="25">
        <v>238.44</v>
      </c>
      <c r="BF7" s="25">
        <v>220.23</v>
      </c>
      <c r="BG7" s="25">
        <v>208.18</v>
      </c>
      <c r="BH7" s="25">
        <v>192.48</v>
      </c>
      <c r="BI7" s="25">
        <v>175.75</v>
      </c>
      <c r="BJ7" s="25">
        <v>397.1</v>
      </c>
      <c r="BK7" s="25">
        <v>379.91</v>
      </c>
      <c r="BL7" s="25">
        <v>386.61</v>
      </c>
      <c r="BM7" s="25">
        <v>381.56</v>
      </c>
      <c r="BN7" s="25">
        <v>365.55</v>
      </c>
      <c r="BO7" s="25">
        <v>264.86</v>
      </c>
      <c r="BP7" s="25">
        <v>100.36</v>
      </c>
      <c r="BQ7" s="25">
        <v>100.09</v>
      </c>
      <c r="BR7" s="25">
        <v>99.17</v>
      </c>
      <c r="BS7" s="25">
        <v>95.4</v>
      </c>
      <c r="BT7" s="25">
        <v>86.66</v>
      </c>
      <c r="BU7" s="25">
        <v>95.79</v>
      </c>
      <c r="BV7" s="25">
        <v>98.3</v>
      </c>
      <c r="BW7" s="25">
        <v>93.82</v>
      </c>
      <c r="BX7" s="25">
        <v>95.04</v>
      </c>
      <c r="BY7" s="25">
        <v>95.42</v>
      </c>
      <c r="BZ7" s="25">
        <v>97.59</v>
      </c>
      <c r="CA7" s="25">
        <v>222.65</v>
      </c>
      <c r="CB7" s="25">
        <v>223.54</v>
      </c>
      <c r="CC7" s="25">
        <v>226.42</v>
      </c>
      <c r="CD7" s="25">
        <v>235.82</v>
      </c>
      <c r="CE7" s="25">
        <v>259.63</v>
      </c>
      <c r="CF7" s="25">
        <v>171.13</v>
      </c>
      <c r="CG7" s="25">
        <v>173.7</v>
      </c>
      <c r="CH7" s="25">
        <v>178.94</v>
      </c>
      <c r="CI7" s="25">
        <v>180.19</v>
      </c>
      <c r="CJ7" s="25">
        <v>184.25</v>
      </c>
      <c r="CK7" s="25">
        <v>181.66</v>
      </c>
      <c r="CL7" s="25">
        <v>61.74</v>
      </c>
      <c r="CM7" s="25">
        <v>63.39</v>
      </c>
      <c r="CN7" s="25">
        <v>65.010000000000005</v>
      </c>
      <c r="CO7" s="25">
        <v>64.540000000000006</v>
      </c>
      <c r="CP7" s="25">
        <v>64.010000000000005</v>
      </c>
      <c r="CQ7" s="25">
        <v>60.12</v>
      </c>
      <c r="CR7" s="25">
        <v>60.34</v>
      </c>
      <c r="CS7" s="25">
        <v>59.54</v>
      </c>
      <c r="CT7" s="25">
        <v>59.26</v>
      </c>
      <c r="CU7" s="25">
        <v>60.44</v>
      </c>
      <c r="CV7" s="25">
        <v>60.21</v>
      </c>
      <c r="CW7" s="25">
        <v>79.38</v>
      </c>
      <c r="CX7" s="25">
        <v>77.39</v>
      </c>
      <c r="CY7" s="25">
        <v>73.98</v>
      </c>
      <c r="CZ7" s="25">
        <v>73</v>
      </c>
      <c r="DA7" s="25">
        <v>73.010000000000005</v>
      </c>
      <c r="DB7" s="25">
        <v>84.24</v>
      </c>
      <c r="DC7" s="25">
        <v>84.19</v>
      </c>
      <c r="DD7" s="25">
        <v>83.93</v>
      </c>
      <c r="DE7" s="25">
        <v>83.84</v>
      </c>
      <c r="DF7" s="25">
        <v>83.39</v>
      </c>
      <c r="DG7" s="25">
        <v>89.21</v>
      </c>
      <c r="DH7" s="25">
        <v>49.13</v>
      </c>
      <c r="DI7" s="25">
        <v>51.1</v>
      </c>
      <c r="DJ7" s="25">
        <v>51.35</v>
      </c>
      <c r="DK7" s="25">
        <v>52.49</v>
      </c>
      <c r="DL7" s="25">
        <v>53.64</v>
      </c>
      <c r="DM7" s="25">
        <v>48.83</v>
      </c>
      <c r="DN7" s="25">
        <v>49.96</v>
      </c>
      <c r="DO7" s="25">
        <v>50.82</v>
      </c>
      <c r="DP7" s="25">
        <v>51.82</v>
      </c>
      <c r="DQ7" s="25">
        <v>52.53</v>
      </c>
      <c r="DR7" s="25">
        <v>52.41</v>
      </c>
      <c r="DS7" s="25">
        <v>16.510000000000002</v>
      </c>
      <c r="DT7" s="25">
        <v>17.64</v>
      </c>
      <c r="DU7" s="25">
        <v>19.78</v>
      </c>
      <c r="DV7" s="25">
        <v>20.34</v>
      </c>
      <c r="DW7" s="25">
        <v>21</v>
      </c>
      <c r="DX7" s="25">
        <v>18.18</v>
      </c>
      <c r="DY7" s="25">
        <v>19.32</v>
      </c>
      <c r="DZ7" s="25">
        <v>21.16</v>
      </c>
      <c r="EA7" s="25">
        <v>22.72</v>
      </c>
      <c r="EB7" s="25">
        <v>24.16</v>
      </c>
      <c r="EC7" s="25">
        <v>26.78</v>
      </c>
      <c r="ED7" s="25">
        <v>0.41</v>
      </c>
      <c r="EE7" s="25">
        <v>0.45</v>
      </c>
      <c r="EF7" s="25">
        <v>0.28999999999999998</v>
      </c>
      <c r="EG7" s="25">
        <v>0.51</v>
      </c>
      <c r="EH7" s="25">
        <v>0.46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