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sei110\Desktop\"/>
    </mc:Choice>
  </mc:AlternateContent>
  <workbookProtection workbookAlgorithmName="SHA-512" workbookHashValue="Ol4zccum2IQPa7X5ADiQJnopRmkjqMuSdObBD2nR8QiI1/Usgo/xmlNU/EukAbAX6W4SgPB3ADn3W0S+/5C+hw==" workbookSaltValue="HVLNPPveZ5TJBI3xdwujSw==" workbookSpinCount="100000" lockStructure="1"/>
  <bookViews>
    <workbookView xWindow="0" yWindow="0" windowWidth="28800" windowHeight="1360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6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6" i="4" s="1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86" i="4"/>
  <c r="I86" i="4"/>
  <c r="H86" i="4"/>
  <c r="E86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<sst xmlns="http://schemas.openxmlformats.org/spreadsheetml/2006/main" count="236" uniqueCount="121">
  <si>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経営比較分析表（令和5年度決算）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</si>
  <si>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</si>
  <si>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</si>
  <si>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</si>
  <si>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</si>
  <si>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</si>
  <si>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</si>
  <si>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</si>
  <si>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</si>
  <si>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</si>
  <si>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</si>
  <si>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</si>
  <si>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</si>
  <si>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</si>
  <si>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</si>
  <si>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</si>
  <si>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</si>
  <si>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</si>
  <si>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</si>
  <si>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</si>
  <si>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</si>
  <si>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</si>
  <si>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</si>
  <si>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令和5年度全国平均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</si>
  <si>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</si>
  <si>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</si>
  <si>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</si>
  <si>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</si>
  <si>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</si>
  <si>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</si>
  <si>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</si>
  <si>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</si>
  <si>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</si>
  <si>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</si>
  <si>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</si>
  <si>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</si>
  <si>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</si>
  <si>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</si>
  <si>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</si>
  <si>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</si>
  <si>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</si>
  <si>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</si>
  <si>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</si>
  <si>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</si>
  <si>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</si>
  <si>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</si>
  <si>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</si>
  <si>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</si>
  <si>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</si>
  <si>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</si>
  <si>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</si>
  <si>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</si>
  <si>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</si>
  <si>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</si>
  <si>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</si>
  <si>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</si>
  <si>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</si>
  <si>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</si>
  <si>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</si>
  <si>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</si>
  <si>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</si>
  <si>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</si>
  <si>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</si>
  <si>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</si>
  <si>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</si>
  <si>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</si>
  <si>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</si>
  <si>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</si>
  <si>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</si>
  <si>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</si>
  <si>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</si>
  <si>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</si>
  <si>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</si>
  <si>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</si>
  <si>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</si>
  <si>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</si>
  <si>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</si>
  <si>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</si>
  <si>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</si>
  <si>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</si>
  <si>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</si>
  <si>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</si>
  <si>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</si>
  <si>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</si>
  <si>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</si>
  <si>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</si>
  <si>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</si>
  <si>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</si>
  <si>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</si>
  <si>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</si>
  <si>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</si>
  <si>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</si>
  <si>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</si>
  <si>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</si>
  <si>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</si>
  <si>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</si>
  <si>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</si>
  <si>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</si>
  <si>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</si>
  <si>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古殿町</t>
  </si>
  <si>
    <t>法非適用</t>
  </si>
  <si>
    <t>下水道事業</t>
  </si>
  <si>
    <t>林業集落排水</t>
  </si>
  <si>
    <t>G2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</si>
  <si>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</si>
  <si>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</si>
  <si>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</si>
  <si>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</si>
  <si>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</si>
  <si>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</si>
  <si>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</si>
  <si>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</si>
  <si>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</si>
  <si>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</si>
  <si>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</si>
  <si>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</si>
  <si>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</si>
  <si>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</si>
  <si>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①収益的収支比率より赤字経営となっており、既に基準外一般会計繰入金を入れているため、今後維持管理費のさらなる削減が必要であるが、一方で使用料の見直しについても慎重に進める必要がある。</t>
    <phoneticPr fontId="4"/>
  </si>
  <si>
    <t>最も古い施設で平成6年に供用を開始したものがあるものの、大規模修繕の実施予定はなく、今後も通常の維持管理のなかで必要に応じて修繕していく予定。</t>
    <phoneticPr fontId="4"/>
  </si>
  <si>
    <t xml:space="preserve">利用人口減少と物価上昇から、利用者負担が今後増すことが想定されるため、適正な使用料の賦課の理解を得るためにも、効率的な維持管理がよりいっそう求められる。
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</si>
</sst>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0C-40F4-AF45-97E8E7E7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0C-40F4-AF45-97E8E7E7D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34.44</c:v>
                </c:pt>
                <c:pt idx="1">
                  <c:v>41.39</c:v>
                </c:pt>
                <c:pt idx="2">
                  <c:v>32.630000000000003</c:v>
                </c:pt>
                <c:pt idx="3">
                  <c:v>35.35</c:v>
                </c:pt>
                <c:pt idx="4">
                  <c:v>36.840000000000003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8-42CE-A807-A6B0BC3B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40.28</c:v>
                </c:pt>
                <c:pt idx="1">
                  <c:v>42.48</c:v>
                </c:pt>
                <c:pt idx="2">
                  <c:v>39.770000000000003</c:v>
                </c:pt>
                <c:pt idx="3">
                  <c:v>38.96</c:v>
                </c:pt>
                <c:pt idx="4">
                  <c:v>39.659999999999997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8-42CE-A807-A6B0BC3B7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89.04</c:v>
                </c:pt>
                <c:pt idx="1">
                  <c:v>88.97</c:v>
                </c:pt>
                <c:pt idx="2">
                  <c:v>88.95</c:v>
                </c:pt>
                <c:pt idx="3">
                  <c:v>88.94</c:v>
                </c:pt>
                <c:pt idx="4">
                  <c:v>88.91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C-44CD-8170-333BA376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90.78</c:v>
                </c:pt>
                <c:pt idx="1">
                  <c:v>90.73</c:v>
                </c:pt>
                <c:pt idx="2">
                  <c:v>91.64</c:v>
                </c:pt>
                <c:pt idx="3">
                  <c:v>91.6</c:v>
                </c:pt>
                <c:pt idx="4">
                  <c:v>92.03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C-44CD-8170-333BA3769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98.42</c:v>
                </c:pt>
                <c:pt idx="1">
                  <c:v>69.86</c:v>
                </c:pt>
                <c:pt idx="2">
                  <c:v>66.12</c:v>
                </c:pt>
                <c:pt idx="3">
                  <c:v>104.67</c:v>
                </c:pt>
                <c:pt idx="4">
                  <c:v>95.12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0-435B-9499-5E3C578E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0-435B-9499-5E3C578EC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B-4226-AAEF-CEAAA9312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B-4226-AAEF-CEAAA9312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C-402C-94E1-1B667BA9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C-402C-94E1-1B667BA9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2-45DD-8F08-9CEF7761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2-45DD-8F08-9CEF7761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A-4868-B06A-AE8F65FE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A-4868-B06A-AE8F65FEA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 formatCode="#,##0.00;&quot;△&quot;#,##0.00;&quot;-&quot;">
                  <c:v>1101.9000000000001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515.5</c:v>
                </c:pt>
                <c:pt idx="4" formatCode="#,##0.00;&quot;△&quot;#,##0.00;&quot;-&quot;">
                  <c:v>525.41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8-489F-BCA0-FC0776E2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544.96</c:v>
                </c:pt>
                <c:pt idx="1">
                  <c:v>406.44</c:v>
                </c:pt>
                <c:pt idx="2">
                  <c:v>254.5</c:v>
                </c:pt>
                <c:pt idx="3">
                  <c:v>365.75</c:v>
                </c:pt>
                <c:pt idx="4">
                  <c:v>482.31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8-489F-BCA0-FC0776E2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80.010000000000005</c:v>
                </c:pt>
                <c:pt idx="1">
                  <c:v>87.74</c:v>
                </c:pt>
                <c:pt idx="2">
                  <c:v>93.08</c:v>
                </c:pt>
                <c:pt idx="3">
                  <c:v>72.55</c:v>
                </c:pt>
                <c:pt idx="4">
                  <c:v>70.72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6-4A8B-814B-D6CFA2E1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42.51</c:v>
                </c:pt>
                <c:pt idx="1">
                  <c:v>35.93</c:v>
                </c:pt>
                <c:pt idx="2">
                  <c:v>36.1</c:v>
                </c:pt>
                <c:pt idx="3">
                  <c:v>35.5</c:v>
                </c:pt>
                <c:pt idx="4">
                  <c:v>35.119999999999997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6-4A8B-814B-D6CFA2E19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36892</c:v>
                </c:pt>
                <c:pt idx="1">
                  <c:v>37257</c:v>
                </c:pt>
                <c:pt idx="2">
                  <c:v>37623</c:v>
                </c:pt>
                <c:pt idx="3">
                  <c:v>37989</c:v>
                </c:pt>
                <c:pt idx="4">
                  <c:v>38356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231.63</c:v>
                </c:pt>
                <c:pt idx="1">
                  <c:v>177.66</c:v>
                </c:pt>
                <c:pt idx="2">
                  <c:v>217.49</c:v>
                </c:pt>
                <c:pt idx="3">
                  <c:v>256.18</c:v>
                </c:pt>
                <c:pt idx="4">
                  <c:v>249.9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C-4D3F-ABCE-FD9CCE64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447.34</c:v>
                </c:pt>
                <c:pt idx="1">
                  <c:v>499.55</c:v>
                </c:pt>
                <c:pt idx="2">
                  <c:v>529.77</c:v>
                </c:pt>
                <c:pt idx="3">
                  <c:v>523.41999999999996</c:v>
                </c:pt>
                <c:pt idx="4">
                  <c:v>526.79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C-4D3F-ABCE-FD9CCE641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【525.34】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【542.57】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366260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8261985" y="2956560"/>
          <a:ext cx="3558540" cy="250507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991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5680710" y="10715625"/>
          <a:ext cx="4575810" cy="240411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N1" zoomScaleNormal="100" workbookViewId="0">
      <selection activeCell="BL83" sqref="BL8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福島県　古殿町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4" t="str">
        <f>データ!I6</f>
        <v>法非適用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林業集落排水</v>
      </c>
      <c r="Q8" s="34"/>
      <c r="R8" s="34"/>
      <c r="S8" s="34"/>
      <c r="T8" s="34"/>
      <c r="U8" s="34"/>
      <c r="V8" s="34"/>
      <c r="W8" s="34" t="str">
        <f>データ!L6</f>
        <v>G2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4655</v>
      </c>
      <c r="AM8" s="36"/>
      <c r="AN8" s="36"/>
      <c r="AO8" s="36"/>
      <c r="AP8" s="36"/>
      <c r="AQ8" s="36"/>
      <c r="AR8" s="36"/>
      <c r="AS8" s="36"/>
      <c r="AT8" s="37">
        <f>データ!T6</f>
        <v>37.43</v>
      </c>
      <c r="AU8" s="37"/>
      <c r="AV8" s="37"/>
      <c r="AW8" s="37"/>
      <c r="AX8" s="37"/>
      <c r="AY8" s="37"/>
      <c r="AZ8" s="37"/>
      <c r="BA8" s="37"/>
      <c r="BB8" s="37">
        <f>データ!U6</f>
        <v>124.37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 t="str">
        <f>データ!O6</f>
        <v>該当数値なし</v>
      </c>
      <c r="J10" s="37"/>
      <c r="K10" s="37"/>
      <c r="L10" s="37"/>
      <c r="M10" s="37"/>
      <c r="N10" s="37"/>
      <c r="O10" s="37"/>
      <c r="P10" s="37">
        <f>データ!P6</f>
        <v>11.74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3575</v>
      </c>
      <c r="AE10" s="36"/>
      <c r="AF10" s="36"/>
      <c r="AG10" s="36"/>
      <c r="AH10" s="36"/>
      <c r="AI10" s="36"/>
      <c r="AJ10" s="36"/>
      <c r="AK10" s="2"/>
      <c r="AL10" s="36">
        <f>データ!V6</f>
        <v>541</v>
      </c>
      <c r="AM10" s="36"/>
      <c r="AN10" s="36"/>
      <c r="AO10" s="36"/>
      <c r="AP10" s="36"/>
      <c r="AQ10" s="36"/>
      <c r="AR10" s="36"/>
      <c r="AS10" s="36"/>
      <c r="AT10" s="37">
        <f>データ!W6</f>
        <v>0.32</v>
      </c>
      <c r="AU10" s="37"/>
      <c r="AV10" s="37"/>
      <c r="AW10" s="37"/>
      <c r="AX10" s="37"/>
      <c r="AY10" s="37"/>
      <c r="AZ10" s="37"/>
      <c r="BA10" s="37"/>
      <c r="BB10" s="37">
        <f>データ!X6</f>
        <v>1690.63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118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119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120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44</v>
      </c>
      <c r="H86" s="12" t="str">
        <f>データ!BP6</f>
        <v>【525.34】</v>
      </c>
      <c r="I86" s="12" t="str">
        <f>データ!CA6</f>
        <v>【33.89】</v>
      </c>
      <c r="J86" s="12" t="str">
        <f>データ!CL6</f>
        <v>【542.57】</v>
      </c>
      <c r="K86" s="12" t="str">
        <f>データ!CW6</f>
        <v>【39.98】</v>
      </c>
      <c r="L86" s="12" t="str">
        <f>データ!DH6</f>
        <v>【91.37】</v>
      </c>
      <c r="M86" s="12" t="s">
        <v>45</v>
      </c>
      <c r="N86" s="12" t="s">
        <v>45</v>
      </c>
      <c r="O86" s="12" t="str">
        <f>データ!EO6</f>
        <v>【0.00】</v>
      </c>
    </row>
  </sheetData>
  <sheetProtection algorithmName="SHA-512" hashValue="iiMnkZy9aUo+gx5tMzUKgzI7R2pRab+JEaghDn9gmLDit8TlvWuku5BP+ieASdRekJKvS+2NOzgKQiwGDGkXOQ==" saltValue="+0zf4ta4HAJDBDREo6NP5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46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47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48</v>
      </c>
      <c r="B3" s="15" t="s">
        <v>49</v>
      </c>
      <c r="C3" s="15" t="s">
        <v>50</v>
      </c>
      <c r="D3" s="15" t="s">
        <v>51</v>
      </c>
      <c r="E3" s="15" t="s">
        <v>52</v>
      </c>
      <c r="F3" s="15" t="s">
        <v>53</v>
      </c>
      <c r="G3" s="15" t="s">
        <v>54</v>
      </c>
      <c r="H3" s="72" t="s">
        <v>55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56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57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5" x14ac:dyDescent="0.15">
      <c r="A4" s="14" t="s">
        <v>58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59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60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61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62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63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64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65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66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67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68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69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5" x14ac:dyDescent="0.15">
      <c r="A5" s="14" t="s">
        <v>70</v>
      </c>
      <c r="B5" s="17"/>
      <c r="C5" s="17"/>
      <c r="D5" s="17"/>
      <c r="E5" s="17"/>
      <c r="F5" s="17"/>
      <c r="G5" s="17"/>
      <c r="H5" s="18" t="s">
        <v>71</v>
      </c>
      <c r="I5" s="18" t="s">
        <v>72</v>
      </c>
      <c r="J5" s="18" t="s">
        <v>73</v>
      </c>
      <c r="K5" s="18" t="s">
        <v>74</v>
      </c>
      <c r="L5" s="18" t="s">
        <v>75</v>
      </c>
      <c r="M5" s="18" t="s">
        <v>5</v>
      </c>
      <c r="N5" s="18" t="s">
        <v>76</v>
      </c>
      <c r="O5" s="18" t="s">
        <v>77</v>
      </c>
      <c r="P5" s="18" t="s">
        <v>78</v>
      </c>
      <c r="Q5" s="18" t="s">
        <v>79</v>
      </c>
      <c r="R5" s="18" t="s">
        <v>80</v>
      </c>
      <c r="S5" s="18" t="s">
        <v>81</v>
      </c>
      <c r="T5" s="18" t="s">
        <v>82</v>
      </c>
      <c r="U5" s="18" t="s">
        <v>83</v>
      </c>
      <c r="V5" s="18" t="s">
        <v>84</v>
      </c>
      <c r="W5" s="18" t="s">
        <v>85</v>
      </c>
      <c r="X5" s="18" t="s">
        <v>86</v>
      </c>
      <c r="Y5" s="18" t="s">
        <v>87</v>
      </c>
      <c r="Z5" s="18" t="s">
        <v>88</v>
      </c>
      <c r="AA5" s="18" t="s">
        <v>89</v>
      </c>
      <c r="AB5" s="18" t="s">
        <v>90</v>
      </c>
      <c r="AC5" s="18" t="s">
        <v>91</v>
      </c>
      <c r="AD5" s="18" t="s">
        <v>92</v>
      </c>
      <c r="AE5" s="18" t="s">
        <v>93</v>
      </c>
      <c r="AF5" s="18" t="s">
        <v>94</v>
      </c>
      <c r="AG5" s="18" t="s">
        <v>95</v>
      </c>
      <c r="AH5" s="18" t="s">
        <v>96</v>
      </c>
      <c r="AI5" s="18" t="s">
        <v>31</v>
      </c>
      <c r="AJ5" s="18" t="s">
        <v>87</v>
      </c>
      <c r="AK5" s="18" t="s">
        <v>88</v>
      </c>
      <c r="AL5" s="18" t="s">
        <v>89</v>
      </c>
      <c r="AM5" s="18" t="s">
        <v>90</v>
      </c>
      <c r="AN5" s="18" t="s">
        <v>91</v>
      </c>
      <c r="AO5" s="18" t="s">
        <v>92</v>
      </c>
      <c r="AP5" s="18" t="s">
        <v>93</v>
      </c>
      <c r="AQ5" s="18" t="s">
        <v>94</v>
      </c>
      <c r="AR5" s="18" t="s">
        <v>95</v>
      </c>
      <c r="AS5" s="18" t="s">
        <v>96</v>
      </c>
      <c r="AT5" s="18" t="s">
        <v>97</v>
      </c>
      <c r="AU5" s="18" t="s">
        <v>87</v>
      </c>
      <c r="AV5" s="18" t="s">
        <v>88</v>
      </c>
      <c r="AW5" s="18" t="s">
        <v>89</v>
      </c>
      <c r="AX5" s="18" t="s">
        <v>90</v>
      </c>
      <c r="AY5" s="18" t="s">
        <v>91</v>
      </c>
      <c r="AZ5" s="18" t="s">
        <v>92</v>
      </c>
      <c r="BA5" s="18" t="s">
        <v>93</v>
      </c>
      <c r="BB5" s="18" t="s">
        <v>94</v>
      </c>
      <c r="BC5" s="18" t="s">
        <v>95</v>
      </c>
      <c r="BD5" s="18" t="s">
        <v>96</v>
      </c>
      <c r="BE5" s="18" t="s">
        <v>97</v>
      </c>
      <c r="BF5" s="18" t="s">
        <v>87</v>
      </c>
      <c r="BG5" s="18" t="s">
        <v>88</v>
      </c>
      <c r="BH5" s="18" t="s">
        <v>89</v>
      </c>
      <c r="BI5" s="18" t="s">
        <v>90</v>
      </c>
      <c r="BJ5" s="18" t="s">
        <v>91</v>
      </c>
      <c r="BK5" s="18" t="s">
        <v>92</v>
      </c>
      <c r="BL5" s="18" t="s">
        <v>93</v>
      </c>
      <c r="BM5" s="18" t="s">
        <v>94</v>
      </c>
      <c r="BN5" s="18" t="s">
        <v>95</v>
      </c>
      <c r="BO5" s="18" t="s">
        <v>96</v>
      </c>
      <c r="BP5" s="18" t="s">
        <v>97</v>
      </c>
      <c r="BQ5" s="18" t="s">
        <v>87</v>
      </c>
      <c r="BR5" s="18" t="s">
        <v>88</v>
      </c>
      <c r="BS5" s="18" t="s">
        <v>89</v>
      </c>
      <c r="BT5" s="18" t="s">
        <v>90</v>
      </c>
      <c r="BU5" s="18" t="s">
        <v>91</v>
      </c>
      <c r="BV5" s="18" t="s">
        <v>92</v>
      </c>
      <c r="BW5" s="18" t="s">
        <v>93</v>
      </c>
      <c r="BX5" s="18" t="s">
        <v>94</v>
      </c>
      <c r="BY5" s="18" t="s">
        <v>95</v>
      </c>
      <c r="BZ5" s="18" t="s">
        <v>96</v>
      </c>
      <c r="CA5" s="18" t="s">
        <v>97</v>
      </c>
      <c r="CB5" s="18" t="s">
        <v>87</v>
      </c>
      <c r="CC5" s="18" t="s">
        <v>88</v>
      </c>
      <c r="CD5" s="18" t="s">
        <v>89</v>
      </c>
      <c r="CE5" s="18" t="s">
        <v>90</v>
      </c>
      <c r="CF5" s="18" t="s">
        <v>91</v>
      </c>
      <c r="CG5" s="18" t="s">
        <v>92</v>
      </c>
      <c r="CH5" s="18" t="s">
        <v>93</v>
      </c>
      <c r="CI5" s="18" t="s">
        <v>94</v>
      </c>
      <c r="CJ5" s="18" t="s">
        <v>95</v>
      </c>
      <c r="CK5" s="18" t="s">
        <v>96</v>
      </c>
      <c r="CL5" s="18" t="s">
        <v>97</v>
      </c>
      <c r="CM5" s="18" t="s">
        <v>87</v>
      </c>
      <c r="CN5" s="18" t="s">
        <v>88</v>
      </c>
      <c r="CO5" s="18" t="s">
        <v>89</v>
      </c>
      <c r="CP5" s="18" t="s">
        <v>90</v>
      </c>
      <c r="CQ5" s="18" t="s">
        <v>91</v>
      </c>
      <c r="CR5" s="18" t="s">
        <v>92</v>
      </c>
      <c r="CS5" s="18" t="s">
        <v>93</v>
      </c>
      <c r="CT5" s="18" t="s">
        <v>94</v>
      </c>
      <c r="CU5" s="18" t="s">
        <v>95</v>
      </c>
      <c r="CV5" s="18" t="s">
        <v>96</v>
      </c>
      <c r="CW5" s="18" t="s">
        <v>97</v>
      </c>
      <c r="CX5" s="18" t="s">
        <v>87</v>
      </c>
      <c r="CY5" s="18" t="s">
        <v>88</v>
      </c>
      <c r="CZ5" s="18" t="s">
        <v>89</v>
      </c>
      <c r="DA5" s="18" t="s">
        <v>90</v>
      </c>
      <c r="DB5" s="18" t="s">
        <v>91</v>
      </c>
      <c r="DC5" s="18" t="s">
        <v>92</v>
      </c>
      <c r="DD5" s="18" t="s">
        <v>93</v>
      </c>
      <c r="DE5" s="18" t="s">
        <v>94</v>
      </c>
      <c r="DF5" s="18" t="s">
        <v>95</v>
      </c>
      <c r="DG5" s="18" t="s">
        <v>96</v>
      </c>
      <c r="DH5" s="18" t="s">
        <v>97</v>
      </c>
      <c r="DI5" s="18" t="s">
        <v>87</v>
      </c>
      <c r="DJ5" s="18" t="s">
        <v>88</v>
      </c>
      <c r="DK5" s="18" t="s">
        <v>89</v>
      </c>
      <c r="DL5" s="18" t="s">
        <v>90</v>
      </c>
      <c r="DM5" s="18" t="s">
        <v>91</v>
      </c>
      <c r="DN5" s="18" t="s">
        <v>92</v>
      </c>
      <c r="DO5" s="18" t="s">
        <v>93</v>
      </c>
      <c r="DP5" s="18" t="s">
        <v>94</v>
      </c>
      <c r="DQ5" s="18" t="s">
        <v>95</v>
      </c>
      <c r="DR5" s="18" t="s">
        <v>96</v>
      </c>
      <c r="DS5" s="18" t="s">
        <v>97</v>
      </c>
      <c r="DT5" s="18" t="s">
        <v>87</v>
      </c>
      <c r="DU5" s="18" t="s">
        <v>88</v>
      </c>
      <c r="DV5" s="18" t="s">
        <v>89</v>
      </c>
      <c r="DW5" s="18" t="s">
        <v>90</v>
      </c>
      <c r="DX5" s="18" t="s">
        <v>91</v>
      </c>
      <c r="DY5" s="18" t="s">
        <v>92</v>
      </c>
      <c r="DZ5" s="18" t="s">
        <v>93</v>
      </c>
      <c r="EA5" s="18" t="s">
        <v>94</v>
      </c>
      <c r="EB5" s="18" t="s">
        <v>95</v>
      </c>
      <c r="EC5" s="18" t="s">
        <v>96</v>
      </c>
      <c r="ED5" s="18" t="s">
        <v>97</v>
      </c>
      <c r="EE5" s="18" t="s">
        <v>87</v>
      </c>
      <c r="EF5" s="18" t="s">
        <v>88</v>
      </c>
      <c r="EG5" s="18" t="s">
        <v>89</v>
      </c>
      <c r="EH5" s="18" t="s">
        <v>90</v>
      </c>
      <c r="EI5" s="18" t="s">
        <v>91</v>
      </c>
      <c r="EJ5" s="18" t="s">
        <v>92</v>
      </c>
      <c r="EK5" s="18" t="s">
        <v>93</v>
      </c>
      <c r="EL5" s="18" t="s">
        <v>94</v>
      </c>
      <c r="EM5" s="18" t="s">
        <v>95</v>
      </c>
      <c r="EN5" s="18" t="s">
        <v>96</v>
      </c>
      <c r="EO5" s="18" t="s">
        <v>97</v>
      </c>
    </row>
    <row r="6" spans="1:145" s="22" customFormat="1" x14ac:dyDescent="0.15">
      <c r="A6" s="14" t="s">
        <v>98</v>
      </c>
      <c r="B6" s="19">
        <f>B7</f>
        <v>2023</v>
      </c>
      <c r="C6" s="19">
        <f t="shared" ref="C6:X6" si="3">C7</f>
        <v>75051</v>
      </c>
      <c r="D6" s="19">
        <f t="shared" si="3"/>
        <v>47</v>
      </c>
      <c r="E6" s="19">
        <f t="shared" si="3"/>
        <v>17</v>
      </c>
      <c r="F6" s="19">
        <f t="shared" si="3"/>
        <v>7</v>
      </c>
      <c r="G6" s="19">
        <f t="shared" si="3"/>
        <v>0</v>
      </c>
      <c r="H6" s="19" t="str">
        <f t="shared" si="3"/>
        <v>福島県　古殿町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林業集落排水</v>
      </c>
      <c r="L6" s="19" t="str">
        <f t="shared" si="3"/>
        <v>G2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11.74</v>
      </c>
      <c r="Q6" s="20">
        <f t="shared" si="3"/>
        <v>100</v>
      </c>
      <c r="R6" s="20">
        <f t="shared" si="3"/>
        <v>3575</v>
      </c>
      <c r="S6" s="20">
        <f t="shared" si="3"/>
        <v>4655</v>
      </c>
      <c r="T6" s="20">
        <f t="shared" si="3"/>
        <v>37.43</v>
      </c>
      <c r="U6" s="20">
        <f t="shared" si="3"/>
        <v>124.37</v>
      </c>
      <c r="V6" s="20">
        <f t="shared" si="3"/>
        <v>541</v>
      </c>
      <c r="W6" s="20">
        <f t="shared" si="3"/>
        <v>0.32</v>
      </c>
      <c r="X6" s="20">
        <f t="shared" si="3"/>
        <v>1690.63</v>
      </c>
      <c r="Y6" s="21">
        <f>IF(Y7="",NA(),Y7)</f>
        <v>98.42</v>
      </c>
      <c r="Z6" s="21">
        <f t="shared" ref="Z6:AH6" si="4">IF(Z7="",NA(),Z7)</f>
        <v>69.86</v>
      </c>
      <c r="AA6" s="21">
        <f t="shared" si="4"/>
        <v>66.12</v>
      </c>
      <c r="AB6" s="21">
        <f t="shared" si="4"/>
        <v>104.67</v>
      </c>
      <c r="AC6" s="21">
        <f t="shared" si="4"/>
        <v>95.12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1101.9000000000001</v>
      </c>
      <c r="BG6" s="20">
        <f t="shared" ref="BG6:BO6" si="7">IF(BG7="",NA(),BG7)</f>
        <v>0</v>
      </c>
      <c r="BH6" s="20">
        <f t="shared" si="7"/>
        <v>0</v>
      </c>
      <c r="BI6" s="21">
        <f t="shared" si="7"/>
        <v>515.5</v>
      </c>
      <c r="BJ6" s="21">
        <f t="shared" si="7"/>
        <v>525.41</v>
      </c>
      <c r="BK6" s="21">
        <f t="shared" si="7"/>
        <v>544.96</v>
      </c>
      <c r="BL6" s="21">
        <f t="shared" si="7"/>
        <v>406.44</v>
      </c>
      <c r="BM6" s="21">
        <f t="shared" si="7"/>
        <v>254.5</v>
      </c>
      <c r="BN6" s="21">
        <f t="shared" si="7"/>
        <v>365.75</v>
      </c>
      <c r="BO6" s="21">
        <f t="shared" si="7"/>
        <v>482.31</v>
      </c>
      <c r="BP6" s="20" t="str">
        <f>IF(BP7="","",IF(BP7="-","【-】","【"&amp;SUBSTITUTE(TEXT(BP7,"#,##0.00"),"-","△")&amp;"】"))</f>
        <v>【525.34】</v>
      </c>
      <c r="BQ6" s="21">
        <f>IF(BQ7="",NA(),BQ7)</f>
        <v>80.010000000000005</v>
      </c>
      <c r="BR6" s="21">
        <f t="shared" ref="BR6:BZ6" si="8">IF(BR7="",NA(),BR7)</f>
        <v>87.74</v>
      </c>
      <c r="BS6" s="21">
        <f t="shared" si="8"/>
        <v>93.08</v>
      </c>
      <c r="BT6" s="21">
        <f t="shared" si="8"/>
        <v>72.55</v>
      </c>
      <c r="BU6" s="21">
        <f t="shared" si="8"/>
        <v>70.72</v>
      </c>
      <c r="BV6" s="21">
        <f t="shared" si="8"/>
        <v>42.51</v>
      </c>
      <c r="BW6" s="21">
        <f t="shared" si="8"/>
        <v>35.93</v>
      </c>
      <c r="BX6" s="21">
        <f t="shared" si="8"/>
        <v>36.1</v>
      </c>
      <c r="BY6" s="21">
        <f t="shared" si="8"/>
        <v>35.5</v>
      </c>
      <c r="BZ6" s="21">
        <f t="shared" si="8"/>
        <v>35.119999999999997</v>
      </c>
      <c r="CA6" s="20" t="str">
        <f>IF(CA7="","",IF(CA7="-","【-】","【"&amp;SUBSTITUTE(TEXT(CA7,"#,##0.00"),"-","△")&amp;"】"))</f>
        <v>【33.89】</v>
      </c>
      <c r="CB6" s="21">
        <f>IF(CB7="",NA(),CB7)</f>
        <v>231.63</v>
      </c>
      <c r="CC6" s="21">
        <f t="shared" ref="CC6:CK6" si="9">IF(CC7="",NA(),CC7)</f>
        <v>177.66</v>
      </c>
      <c r="CD6" s="21">
        <f t="shared" si="9"/>
        <v>217.49</v>
      </c>
      <c r="CE6" s="21">
        <f t="shared" si="9"/>
        <v>256.18</v>
      </c>
      <c r="CF6" s="21">
        <f t="shared" si="9"/>
        <v>249.9</v>
      </c>
      <c r="CG6" s="21">
        <f t="shared" si="9"/>
        <v>447.34</v>
      </c>
      <c r="CH6" s="21">
        <f t="shared" si="9"/>
        <v>499.55</v>
      </c>
      <c r="CI6" s="21">
        <f t="shared" si="9"/>
        <v>529.77</v>
      </c>
      <c r="CJ6" s="21">
        <f t="shared" si="9"/>
        <v>523.41999999999996</v>
      </c>
      <c r="CK6" s="21">
        <f t="shared" si="9"/>
        <v>526.79</v>
      </c>
      <c r="CL6" s="20" t="str">
        <f>IF(CL7="","",IF(CL7="-","【-】","【"&amp;SUBSTITUTE(TEXT(CL7,"#,##0.00"),"-","△")&amp;"】"))</f>
        <v>【542.57】</v>
      </c>
      <c r="CM6" s="21">
        <f>IF(CM7="",NA(),CM7)</f>
        <v>34.44</v>
      </c>
      <c r="CN6" s="21">
        <f t="shared" ref="CN6:CV6" si="10">IF(CN7="",NA(),CN7)</f>
        <v>41.39</v>
      </c>
      <c r="CO6" s="21">
        <f t="shared" si="10"/>
        <v>32.630000000000003</v>
      </c>
      <c r="CP6" s="21">
        <f t="shared" si="10"/>
        <v>35.35</v>
      </c>
      <c r="CQ6" s="21">
        <f t="shared" si="10"/>
        <v>36.840000000000003</v>
      </c>
      <c r="CR6" s="21">
        <f t="shared" si="10"/>
        <v>40.28</v>
      </c>
      <c r="CS6" s="21">
        <f t="shared" si="10"/>
        <v>42.48</v>
      </c>
      <c r="CT6" s="21">
        <f t="shared" si="10"/>
        <v>39.770000000000003</v>
      </c>
      <c r="CU6" s="21">
        <f t="shared" si="10"/>
        <v>38.96</v>
      </c>
      <c r="CV6" s="21">
        <f t="shared" si="10"/>
        <v>39.659999999999997</v>
      </c>
      <c r="CW6" s="20" t="str">
        <f>IF(CW7="","",IF(CW7="-","【-】","【"&amp;SUBSTITUTE(TEXT(CW7,"#,##0.00"),"-","△")&amp;"】"))</f>
        <v>【39.98】</v>
      </c>
      <c r="CX6" s="21">
        <f>IF(CX7="",NA(),CX7)</f>
        <v>89.04</v>
      </c>
      <c r="CY6" s="21">
        <f t="shared" ref="CY6:DG6" si="11">IF(CY7="",NA(),CY7)</f>
        <v>88.97</v>
      </c>
      <c r="CZ6" s="21">
        <f t="shared" si="11"/>
        <v>88.95</v>
      </c>
      <c r="DA6" s="21">
        <f t="shared" si="11"/>
        <v>88.94</v>
      </c>
      <c r="DB6" s="21">
        <f t="shared" si="11"/>
        <v>88.91</v>
      </c>
      <c r="DC6" s="21">
        <f t="shared" si="11"/>
        <v>90.78</v>
      </c>
      <c r="DD6" s="21">
        <f t="shared" si="11"/>
        <v>90.73</v>
      </c>
      <c r="DE6" s="21">
        <f t="shared" si="11"/>
        <v>91.64</v>
      </c>
      <c r="DF6" s="21">
        <f t="shared" si="11"/>
        <v>91.6</v>
      </c>
      <c r="DG6" s="21">
        <f t="shared" si="11"/>
        <v>92.03</v>
      </c>
      <c r="DH6" s="20" t="str">
        <f>IF(DH7="","",IF(DH7="-","【-】","【"&amp;SUBSTITUTE(TEXT(DH7,"#,##0.00"),"-","△")&amp;"】"))</f>
        <v>【91.37】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0">
        <f t="shared" si="14"/>
        <v>0</v>
      </c>
      <c r="EK6" s="20">
        <f t="shared" si="14"/>
        <v>0</v>
      </c>
      <c r="EL6" s="20">
        <f t="shared" si="14"/>
        <v>0</v>
      </c>
      <c r="EM6" s="20">
        <f t="shared" si="14"/>
        <v>0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5" s="22" customFormat="1" x14ac:dyDescent="0.15">
      <c r="A7" s="14"/>
      <c r="B7" s="23">
        <v>2023</v>
      </c>
      <c r="C7" s="23">
        <v>75051</v>
      </c>
      <c r="D7" s="23">
        <v>47</v>
      </c>
      <c r="E7" s="23">
        <v>17</v>
      </c>
      <c r="F7" s="23">
        <v>7</v>
      </c>
      <c r="G7" s="23">
        <v>0</v>
      </c>
      <c r="H7" s="23" t="s">
        <v>99</v>
      </c>
      <c r="I7" s="23" t="s">
        <v>100</v>
      </c>
      <c r="J7" s="23" t="s">
        <v>101</v>
      </c>
      <c r="K7" s="23" t="s">
        <v>102</v>
      </c>
      <c r="L7" s="23" t="s">
        <v>103</v>
      </c>
      <c r="M7" s="23" t="s">
        <v>104</v>
      </c>
      <c r="N7" s="24" t="s">
        <v>105</v>
      </c>
      <c r="O7" s="24" t="s">
        <v>106</v>
      </c>
      <c r="P7" s="24">
        <v>11.74</v>
      </c>
      <c r="Q7" s="24">
        <v>100</v>
      </c>
      <c r="R7" s="24">
        <v>3575</v>
      </c>
      <c r="S7" s="24">
        <v>4655</v>
      </c>
      <c r="T7" s="24">
        <v>37.43</v>
      </c>
      <c r="U7" s="24">
        <v>124.37</v>
      </c>
      <c r="V7" s="24">
        <v>541</v>
      </c>
      <c r="W7" s="24">
        <v>0.32</v>
      </c>
      <c r="X7" s="24">
        <v>1690.63</v>
      </c>
      <c r="Y7" s="24">
        <v>98.42</v>
      </c>
      <c r="Z7" s="24">
        <v>69.86</v>
      </c>
      <c r="AA7" s="24">
        <v>66.12</v>
      </c>
      <c r="AB7" s="24">
        <v>104.67</v>
      </c>
      <c r="AC7" s="24">
        <v>95.12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1101.9000000000001</v>
      </c>
      <c r="BG7" s="24">
        <v>0</v>
      </c>
      <c r="BH7" s="24">
        <v>0</v>
      </c>
      <c r="BI7" s="24">
        <v>515.5</v>
      </c>
      <c r="BJ7" s="24">
        <v>525.41</v>
      </c>
      <c r="BK7" s="24">
        <v>544.96</v>
      </c>
      <c r="BL7" s="24">
        <v>406.44</v>
      </c>
      <c r="BM7" s="24">
        <v>254.5</v>
      </c>
      <c r="BN7" s="24">
        <v>365.75</v>
      </c>
      <c r="BO7" s="24">
        <v>482.31</v>
      </c>
      <c r="BP7" s="24">
        <v>525.34</v>
      </c>
      <c r="BQ7" s="24">
        <v>80.010000000000005</v>
      </c>
      <c r="BR7" s="24">
        <v>87.74</v>
      </c>
      <c r="BS7" s="24">
        <v>93.08</v>
      </c>
      <c r="BT7" s="24">
        <v>72.55</v>
      </c>
      <c r="BU7" s="24">
        <v>70.72</v>
      </c>
      <c r="BV7" s="24">
        <v>42.51</v>
      </c>
      <c r="BW7" s="24">
        <v>35.93</v>
      </c>
      <c r="BX7" s="24">
        <v>36.1</v>
      </c>
      <c r="BY7" s="24">
        <v>35.5</v>
      </c>
      <c r="BZ7" s="24">
        <v>35.119999999999997</v>
      </c>
      <c r="CA7" s="24">
        <v>33.89</v>
      </c>
      <c r="CB7" s="24">
        <v>231.63</v>
      </c>
      <c r="CC7" s="24">
        <v>177.66</v>
      </c>
      <c r="CD7" s="24">
        <v>217.49</v>
      </c>
      <c r="CE7" s="24">
        <v>256.18</v>
      </c>
      <c r="CF7" s="24">
        <v>249.9</v>
      </c>
      <c r="CG7" s="24">
        <v>447.34</v>
      </c>
      <c r="CH7" s="24">
        <v>499.55</v>
      </c>
      <c r="CI7" s="24">
        <v>529.77</v>
      </c>
      <c r="CJ7" s="24">
        <v>523.41999999999996</v>
      </c>
      <c r="CK7" s="24">
        <v>526.79</v>
      </c>
      <c r="CL7" s="24">
        <v>542.57000000000005</v>
      </c>
      <c r="CM7" s="24">
        <v>34.44</v>
      </c>
      <c r="CN7" s="24">
        <v>41.39</v>
      </c>
      <c r="CO7" s="24">
        <v>32.630000000000003</v>
      </c>
      <c r="CP7" s="24">
        <v>35.35</v>
      </c>
      <c r="CQ7" s="24">
        <v>36.840000000000003</v>
      </c>
      <c r="CR7" s="24">
        <v>40.28</v>
      </c>
      <c r="CS7" s="24">
        <v>42.48</v>
      </c>
      <c r="CT7" s="24">
        <v>39.770000000000003</v>
      </c>
      <c r="CU7" s="24">
        <v>38.96</v>
      </c>
      <c r="CV7" s="24">
        <v>39.659999999999997</v>
      </c>
      <c r="CW7" s="24">
        <v>39.979999999999997</v>
      </c>
      <c r="CX7" s="24">
        <v>89.04</v>
      </c>
      <c r="CY7" s="24">
        <v>88.97</v>
      </c>
      <c r="CZ7" s="24">
        <v>88.95</v>
      </c>
      <c r="DA7" s="24">
        <v>88.94</v>
      </c>
      <c r="DB7" s="24">
        <v>88.91</v>
      </c>
      <c r="DC7" s="24">
        <v>90.78</v>
      </c>
      <c r="DD7" s="24">
        <v>90.73</v>
      </c>
      <c r="DE7" s="24">
        <v>91.64</v>
      </c>
      <c r="DF7" s="24">
        <v>91.6</v>
      </c>
      <c r="DG7" s="24">
        <v>92.03</v>
      </c>
      <c r="DH7" s="24">
        <v>91.37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</v>
      </c>
      <c r="EK7" s="24">
        <v>0</v>
      </c>
      <c r="EL7" s="24">
        <v>0</v>
      </c>
      <c r="EM7" s="24">
        <v>0</v>
      </c>
      <c r="EN7" s="24">
        <v>0</v>
      </c>
      <c r="EO7" s="24">
        <v>0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107</v>
      </c>
      <c r="C9" s="26" t="s">
        <v>108</v>
      </c>
      <c r="D9" s="26" t="s">
        <v>109</v>
      </c>
      <c r="E9" s="26" t="s">
        <v>110</v>
      </c>
      <c r="F9" s="26" t="s">
        <v>111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49</v>
      </c>
      <c r="B10" s="27">
        <f>DATEVALUE($B7-B11&amp;"/1/"&amp;B12)</f>
        <v>36892</v>
      </c>
      <c r="C10" s="27">
        <f t="shared" ref="C10:F10" si="15">DATEVALUE($B7-C11&amp;"/1/"&amp;C12)</f>
        <v>37257</v>
      </c>
      <c r="D10" s="27">
        <f t="shared" si="15"/>
        <v>37623</v>
      </c>
      <c r="E10" s="27">
        <f t="shared" si="15"/>
        <v>37989</v>
      </c>
      <c r="F10" s="27">
        <f t="shared" si="15"/>
        <v>38356</v>
      </c>
    </row>
    <row r="11" spans="1:145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112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113</v>
      </c>
    </row>
    <row r="13" spans="1:145" x14ac:dyDescent="0.15">
      <c r="B13" t="s">
        <v>114</v>
      </c>
      <c r="C13" t="s">
        <v>115</v>
      </c>
      <c r="D13" t="s">
        <v>115</v>
      </c>
      <c r="E13" t="s">
        <v>116</v>
      </c>
      <c r="F13" t="s">
        <v>115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2024-12-19T01:47:06Z</dcterms:created>
  <dcterms:modified xsi:type="dcterms:W3CDTF">2025-02-03T08:07:10Z</dcterms:modified>
  <cp:category/>
</cp:coreProperties>
</file>