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vill.kitashiobara.local\Public_2019\Redirect\00252\Desktop\2025年01月24日【済み】公営企業に係る経営比較分析表（令和5年度決算）の分析等について\01_回答\R6\分析表（修正版）\【経営比較分析表】2023_074021_47_1718\"/>
    </mc:Choice>
  </mc:AlternateContent>
  <xr:revisionPtr revIDLastSave="0" documentId="13_ncr:1_{7D31D69A-F2B3-424D-BB2E-3081BEE26135}" xr6:coauthVersionLast="47" xr6:coauthVersionMax="47" xr10:uidLastSave="{00000000-0000-0000-0000-000000000000}"/>
  <workbookProtection workbookAlgorithmName="SHA-512" workbookHashValue="hVbHLYNSRuTfTPkCHzgRPYlJxQRy/yNffeqHl8Y1o0TQhd3M4xSgcy/twiWRU4vwvLdwTkA6v3Y67FcU7E7agA==" workbookSaltValue="1l+jQhdZtPh1HdCYP5032Q==" workbookSpinCount="100000" lockStructure="1"/>
  <bookViews>
    <workbookView xWindow="-216" yWindow="108" windowWidth="14700" windowHeight="12168"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H86" i="4"/>
  <c r="AT10" i="4"/>
  <c r="AL10" i="4"/>
  <c r="I10" i="4"/>
  <c r="AT8" i="4"/>
  <c r="AL8" i="4"/>
  <c r="I8" i="4"/>
</calcChain>
</file>

<file path=xl/sharedStrings.xml><?xml version="1.0" encoding="utf-8"?>
<sst xmlns="http://schemas.openxmlformats.org/spreadsheetml/2006/main" count="236" uniqueCount="121">
  <si>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</si>
  <si>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</si>
  <si>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</si>
  <si>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</si>
  <si>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</si>
  <si>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</si>
  <si>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</si>
  <si>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</si>
  <si>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</si>
  <si>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</si>
  <si>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</si>
  <si>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</si>
  <si>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</si>
  <si>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</si>
  <si>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</si>
  <si>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</si>
  <si>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</si>
  <si>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</si>
  <si>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</si>
  <si>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</si>
  <si>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</si>
  <si>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</si>
  <si>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</si>
  <si>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</si>
  <si>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</si>
  <si>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</si>
  <si>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</si>
  <si>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</si>
  <si>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</si>
  <si>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</si>
  <si>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</si>
  <si>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</si>
  <si>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</si>
  <si>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</si>
  <si>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</si>
  <si>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</si>
  <si>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</si>
  <si>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</si>
  <si>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</si>
  <si>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</si>
  <si>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</si>
  <si>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</si>
  <si>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</si>
  <si>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</si>
  <si>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</si>
  <si>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</si>
  <si>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</si>
  <si>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</si>
  <si>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</si>
  <si>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</si>
  <si>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</si>
  <si>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</si>
  <si>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</si>
  <si>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</si>
  <si>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</si>
  <si>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</si>
  <si>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</si>
  <si>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</si>
  <si>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</si>
  <si>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</si>
  <si>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</si>
  <si>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</si>
  <si>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</si>
  <si>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</si>
  <si>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</si>
  <si>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</si>
  <si>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</si>
  <si>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</si>
  <si>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</si>
  <si>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</si>
  <si>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</si>
  <si>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</si>
  <si>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</si>
  <si>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</si>
  <si>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</si>
  <si>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</si>
  <si>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</si>
  <si>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</si>
  <si>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</si>
  <si>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</si>
  <si>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</si>
  <si>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</si>
  <si>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</si>
  <si>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</si>
  <si>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</si>
  <si>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</si>
  <si>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</si>
  <si>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</si>
  <si>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</si>
  <si>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</si>
  <si>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</si>
  <si>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</si>
  <si>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</si>
  <si>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</si>
  <si>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</si>
  <si>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</si>
  <si>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</si>
  <si>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</si>
  <si>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</si>
  <si>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</si>
  <si>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</si>
  <si>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</si>
  <si>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</si>
  <si>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</si>
  <si>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</si>
  <si>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</si>
  <si>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</si>
  <si>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</si>
  <si>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</si>
  <si>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</si>
  <si>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</si>
  <si>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</si>
  <si>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</si>
  <si>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</si>
  <si>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</si>
  <si>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</si>
  <si>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</si>
  <si>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</si>
  <si>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簡易排水事業の財源は、料金収入、一般会計繰入金、前年度の繰越金のみで、事業規模も小さいため数値への影響が大きい。
前年度と比較すると、令和５年度は料金改定を行ったため、下水道使用料が増加した。それに伴い、収益的収支比率の増加、経費回収率は全国平均より低いが、類似団体と同程度となった。
しかし、依然として支出に対して料金収入だけで賄うことができないため、一般会計繰入金に頼っている状況である。</t>
    <phoneticPr fontId="4"/>
  </si>
  <si>
    <t>供用開始から20年以上が経過しているため、施設等の状況を把握し計画的に管理していく必要がある。</t>
    <phoneticPr fontId="4"/>
  </si>
  <si>
    <t>当該事業は、規模が小さく料金収入だけでは施設の維持管理ができず一般会計繰入金に頼っている状況にある。
健全な企業経営をするため、事業の見直し（施設の管理）や、料金改定の検討を随時行い、一般会計繰入金を減らしていく必要があると考える。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</si>
</sst>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9E-4496-AC63-BB6644B8612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19E-4496-AC63-BB6644B8612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17.5</c:v>
                </c:pt>
                <c:pt idx="1">
                  <c:v>20</c:v>
                </c:pt>
                <c:pt idx="2">
                  <c:v>17.5</c:v>
                </c:pt>
                <c:pt idx="3">
                  <c:v>22.5</c:v>
                </c:pt>
                <c:pt idx="4">
                  <c:v>20</c:v>
                </c:pt>
              </c:numCache>
            </c:numRef>
          </c:val>
          <c:extLst>
            <c:ext xmlns:c16="http://schemas.microsoft.com/office/drawing/2014/chart" uri="{C3380CC4-5D6E-409C-BE32-E72D297353CC}">
              <c16:uniqueId val="{00000000-FBCF-4DC6-A2D5-052D185C653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26.64</c:v>
                </c:pt>
                <c:pt idx="1">
                  <c:v>26.11</c:v>
                </c:pt>
                <c:pt idx="2">
                  <c:v>24.44</c:v>
                </c:pt>
                <c:pt idx="3">
                  <c:v>25.16</c:v>
                </c:pt>
                <c:pt idx="4">
                  <c:v>26.69</c:v>
                </c:pt>
              </c:numCache>
            </c:numRef>
          </c:val>
          <c:smooth val="0"/>
          <c:extLst>
            <c:ext xmlns:c16="http://schemas.microsoft.com/office/drawing/2014/chart" uri="{C3380CC4-5D6E-409C-BE32-E72D297353CC}">
              <c16:uniqueId val="{00000001-FBCF-4DC6-A2D5-052D185C653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88.89</c:v>
                </c:pt>
                <c:pt idx="1">
                  <c:v>88.89</c:v>
                </c:pt>
                <c:pt idx="2">
                  <c:v>88.89</c:v>
                </c:pt>
                <c:pt idx="3">
                  <c:v>92</c:v>
                </c:pt>
                <c:pt idx="4">
                  <c:v>92</c:v>
                </c:pt>
              </c:numCache>
            </c:numRef>
          </c:val>
          <c:extLst>
            <c:ext xmlns:c16="http://schemas.microsoft.com/office/drawing/2014/chart" uri="{C3380CC4-5D6E-409C-BE32-E72D297353CC}">
              <c16:uniqueId val="{00000000-844B-4752-B73B-7EB6BA03FC3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95.52</c:v>
                </c:pt>
                <c:pt idx="1">
                  <c:v>94.97</c:v>
                </c:pt>
                <c:pt idx="2">
                  <c:v>95.52</c:v>
                </c:pt>
                <c:pt idx="3">
                  <c:v>95.65</c:v>
                </c:pt>
                <c:pt idx="4">
                  <c:v>94.53</c:v>
                </c:pt>
              </c:numCache>
            </c:numRef>
          </c:val>
          <c:smooth val="0"/>
          <c:extLst>
            <c:ext xmlns:c16="http://schemas.microsoft.com/office/drawing/2014/chart" uri="{C3380CC4-5D6E-409C-BE32-E72D297353CC}">
              <c16:uniqueId val="{00000001-844B-4752-B73B-7EB6BA03FC3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99.51</c:v>
                </c:pt>
                <c:pt idx="1">
                  <c:v>100.34</c:v>
                </c:pt>
                <c:pt idx="2">
                  <c:v>100</c:v>
                </c:pt>
                <c:pt idx="3">
                  <c:v>100</c:v>
                </c:pt>
                <c:pt idx="4">
                  <c:v>117.91</c:v>
                </c:pt>
              </c:numCache>
            </c:numRef>
          </c:val>
          <c:extLst>
            <c:ext xmlns:c16="http://schemas.microsoft.com/office/drawing/2014/chart" uri="{C3380CC4-5D6E-409C-BE32-E72D297353CC}">
              <c16:uniqueId val="{00000000-0AFF-4519-8D85-99FD5D52AF6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FF-4519-8D85-99FD5D52AF6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F6-463B-BB18-79ABF5353DF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F6-463B-BB18-79ABF5353DF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901-4D1E-9FEF-34848BC74C7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01-4D1E-9FEF-34848BC74C7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86-4814-8DD5-FC8ABB952B9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86-4814-8DD5-FC8ABB952B9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FD-41C3-A465-529E620E93B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FD-41C3-A465-529E620E93B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55-49F9-B081-B936B05E5B3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129.4</c:v>
                </c:pt>
                <c:pt idx="1">
                  <c:v>126.26</c:v>
                </c:pt>
                <c:pt idx="2">
                  <c:v>113.17</c:v>
                </c:pt>
                <c:pt idx="3">
                  <c:v>160.77000000000001</c:v>
                </c:pt>
                <c:pt idx="4">
                  <c:v>142.38</c:v>
                </c:pt>
              </c:numCache>
            </c:numRef>
          </c:val>
          <c:smooth val="0"/>
          <c:extLst>
            <c:ext xmlns:c16="http://schemas.microsoft.com/office/drawing/2014/chart" uri="{C3380CC4-5D6E-409C-BE32-E72D297353CC}">
              <c16:uniqueId val="{00000001-0655-49F9-B081-B936B05E5B3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19.43</c:v>
                </c:pt>
                <c:pt idx="1">
                  <c:v>15.82</c:v>
                </c:pt>
                <c:pt idx="2">
                  <c:v>25.53</c:v>
                </c:pt>
                <c:pt idx="3">
                  <c:v>12.24</c:v>
                </c:pt>
                <c:pt idx="4">
                  <c:v>27.52</c:v>
                </c:pt>
              </c:numCache>
            </c:numRef>
          </c:val>
          <c:extLst>
            <c:ext xmlns:c16="http://schemas.microsoft.com/office/drawing/2014/chart" uri="{C3380CC4-5D6E-409C-BE32-E72D297353CC}">
              <c16:uniqueId val="{00000000-7988-4E96-B00F-179A27A2B31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38.409999999999997</c:v>
                </c:pt>
                <c:pt idx="1">
                  <c:v>35.869999999999997</c:v>
                </c:pt>
                <c:pt idx="2">
                  <c:v>31.6</c:v>
                </c:pt>
                <c:pt idx="3">
                  <c:v>30.19</c:v>
                </c:pt>
                <c:pt idx="4">
                  <c:v>27.52</c:v>
                </c:pt>
              </c:numCache>
            </c:numRef>
          </c:val>
          <c:smooth val="0"/>
          <c:extLst>
            <c:ext xmlns:c16="http://schemas.microsoft.com/office/drawing/2014/chart" uri="{C3380CC4-5D6E-409C-BE32-E72D297353CC}">
              <c16:uniqueId val="{00000001-7988-4E96-B00F-179A27A2B31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739.05</c:v>
                </c:pt>
                <c:pt idx="1">
                  <c:v>747.59</c:v>
                </c:pt>
                <c:pt idx="2">
                  <c:v>770.48</c:v>
                </c:pt>
                <c:pt idx="3">
                  <c:v>1247.92</c:v>
                </c:pt>
                <c:pt idx="4">
                  <c:v>597.75</c:v>
                </c:pt>
              </c:numCache>
            </c:numRef>
          </c:val>
          <c:extLst>
            <c:ext xmlns:c16="http://schemas.microsoft.com/office/drawing/2014/chart" uri="{C3380CC4-5D6E-409C-BE32-E72D297353CC}">
              <c16:uniqueId val="{00000000-B858-45C5-A63B-8F439A4DE57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501.56</c:v>
                </c:pt>
                <c:pt idx="1">
                  <c:v>528.78</c:v>
                </c:pt>
                <c:pt idx="2">
                  <c:v>596.92999999999995</c:v>
                </c:pt>
                <c:pt idx="3">
                  <c:v>631.54999999999995</c:v>
                </c:pt>
                <c:pt idx="4">
                  <c:v>659.63</c:v>
                </c:pt>
              </c:numCache>
            </c:numRef>
          </c:val>
          <c:smooth val="0"/>
          <c:extLst>
            <c:ext xmlns:c16="http://schemas.microsoft.com/office/drawing/2014/chart" uri="{C3380CC4-5D6E-409C-BE32-E72D297353CC}">
              <c16:uniqueId val="{00000001-B858-45C5-A63B-8F439A4DE57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【153.64】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福島県　北塩原村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簡易排水</v>
      </c>
      <c r="Q8" s="65"/>
      <c r="R8" s="65"/>
      <c r="S8" s="65"/>
      <c r="T8" s="65"/>
      <c r="U8" s="65"/>
      <c r="V8" s="65"/>
      <c r="W8" s="65" t="str">
        <f>データ!L6</f>
        <v>J2</v>
      </c>
      <c r="X8" s="65"/>
      <c r="Y8" s="65"/>
      <c r="Z8" s="65"/>
      <c r="AA8" s="65"/>
      <c r="AB8" s="65"/>
      <c r="AC8" s="65"/>
      <c r="AD8" s="66" t="str">
        <f>データ!$M$6</f>
        <v>非設置</v>
      </c>
      <c r="AE8" s="66"/>
      <c r="AF8" s="66"/>
      <c r="AG8" s="66"/>
      <c r="AH8" s="66"/>
      <c r="AI8" s="66"/>
      <c r="AJ8" s="66"/>
      <c r="AK8" s="3"/>
      <c r="AL8" s="54">
        <f>データ!S6</f>
        <v>2427</v>
      </c>
      <c r="AM8" s="54"/>
      <c r="AN8" s="54"/>
      <c r="AO8" s="54"/>
      <c r="AP8" s="54"/>
      <c r="AQ8" s="54"/>
      <c r="AR8" s="54"/>
      <c r="AS8" s="54"/>
      <c r="AT8" s="53">
        <f>データ!T6</f>
        <v>234.08</v>
      </c>
      <c r="AU8" s="53"/>
      <c r="AV8" s="53"/>
      <c r="AW8" s="53"/>
      <c r="AX8" s="53"/>
      <c r="AY8" s="53"/>
      <c r="AZ8" s="53"/>
      <c r="BA8" s="53"/>
      <c r="BB8" s="53">
        <f>データ!U6</f>
        <v>10.37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t="str">
        <f>データ!O6</f>
        <v>該当数値なし</v>
      </c>
      <c r="J10" s="53"/>
      <c r="K10" s="53"/>
      <c r="L10" s="53"/>
      <c r="M10" s="53"/>
      <c r="N10" s="53"/>
      <c r="O10" s="53"/>
      <c r="P10" s="53">
        <f>データ!P6</f>
        <v>1.04</v>
      </c>
      <c r="Q10" s="53"/>
      <c r="R10" s="53"/>
      <c r="S10" s="53"/>
      <c r="T10" s="53"/>
      <c r="U10" s="53"/>
      <c r="V10" s="53"/>
      <c r="W10" s="53">
        <f>データ!Q6</f>
        <v>128.35</v>
      </c>
      <c r="X10" s="53"/>
      <c r="Y10" s="53"/>
      <c r="Z10" s="53"/>
      <c r="AA10" s="53"/>
      <c r="AB10" s="53"/>
      <c r="AC10" s="53"/>
      <c r="AD10" s="54">
        <f>データ!R6</f>
        <v>3619</v>
      </c>
      <c r="AE10" s="54"/>
      <c r="AF10" s="54"/>
      <c r="AG10" s="54"/>
      <c r="AH10" s="54"/>
      <c r="AI10" s="54"/>
      <c r="AJ10" s="54"/>
      <c r="AK10" s="2"/>
      <c r="AL10" s="54">
        <f>データ!V6</f>
        <v>25</v>
      </c>
      <c r="AM10" s="54"/>
      <c r="AN10" s="54"/>
      <c r="AO10" s="54"/>
      <c r="AP10" s="54"/>
      <c r="AQ10" s="54"/>
      <c r="AR10" s="54"/>
      <c r="AS10" s="54"/>
      <c r="AT10" s="53">
        <f>データ!W6</f>
        <v>0.08</v>
      </c>
      <c r="AU10" s="53"/>
      <c r="AV10" s="53"/>
      <c r="AW10" s="53"/>
      <c r="AX10" s="53"/>
      <c r="AY10" s="53"/>
      <c r="AZ10" s="53"/>
      <c r="BA10" s="53"/>
      <c r="BB10" s="53">
        <f>データ!X6</f>
        <v>312.5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119</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120</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【153.64】</v>
      </c>
      <c r="I86" s="12" t="str">
        <f>データ!CA6</f>
        <v>【28.95】</v>
      </c>
      <c r="J86" s="12" t="str">
        <f>データ!CL6</f>
        <v>【641.14】</v>
      </c>
      <c r="K86" s="12" t="str">
        <f>データ!CW6</f>
        <v>【27.23】</v>
      </c>
      <c r="L86" s="12" t="str">
        <f>データ!DH6</f>
        <v>【95.29】</v>
      </c>
      <c r="M86" s="12" t="s">
        <v>45</v>
      </c>
      <c r="N86" s="12" t="s">
        <v>44</v>
      </c>
      <c r="O86" s="12" t="str">
        <f>データ!EO6</f>
        <v>【0.00】</v>
      </c>
    </row>
  </sheetData>
  <sheetProtection algorithmName="SHA-512" hashValue="SAPkLrfPjwpIo/TvEB0MvRbD5fmZutOkwaQ/UvX7L/TPxemvxYihxmuUfQOG70NBjN9JNB/8nuTiArjq9b3sAg==" saltValue="85zZ7cTSWYsOMmikVr1a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2023</v>
      </c>
      <c r="C6" s="19">
        <f t="shared" ref="C6:X6" si="3">C7</f>
        <v>74021</v>
      </c>
      <c r="D6" s="19">
        <f t="shared" si="3"/>
        <v>47</v>
      </c>
      <c r="E6" s="19">
        <f t="shared" si="3"/>
        <v>17</v>
      </c>
      <c r="F6" s="19">
        <f t="shared" si="3"/>
        <v>8</v>
      </c>
      <c r="G6" s="19">
        <f t="shared" si="3"/>
        <v>0</v>
      </c>
      <c r="H6" s="19" t="str">
        <f t="shared" si="3"/>
        <v>福島県　北塩原村</v>
      </c>
      <c r="I6" s="19" t="str">
        <f t="shared" si="3"/>
        <v>法非適用</v>
      </c>
      <c r="J6" s="19" t="str">
        <f t="shared" si="3"/>
        <v>下水道事業</v>
      </c>
      <c r="K6" s="19" t="str">
        <f t="shared" si="3"/>
        <v>簡易排水</v>
      </c>
      <c r="L6" s="19" t="str">
        <f t="shared" si="3"/>
        <v>J2</v>
      </c>
      <c r="M6" s="19" t="str">
        <f t="shared" si="3"/>
        <v>非設置</v>
      </c>
      <c r="N6" s="20" t="str">
        <f t="shared" si="3"/>
        <v>-</v>
      </c>
      <c r="O6" s="20" t="str">
        <f t="shared" si="3"/>
        <v>該当数値なし</v>
      </c>
      <c r="P6" s="20">
        <f t="shared" si="3"/>
        <v>1.04</v>
      </c>
      <c r="Q6" s="20">
        <f t="shared" si="3"/>
        <v>128.35</v>
      </c>
      <c r="R6" s="20">
        <f t="shared" si="3"/>
        <v>3619</v>
      </c>
      <c r="S6" s="20">
        <f t="shared" si="3"/>
        <v>2427</v>
      </c>
      <c r="T6" s="20">
        <f t="shared" si="3"/>
        <v>234.08</v>
      </c>
      <c r="U6" s="20">
        <f t="shared" si="3"/>
        <v>10.37</v>
      </c>
      <c r="V6" s="20">
        <f t="shared" si="3"/>
        <v>25</v>
      </c>
      <c r="W6" s="20">
        <f t="shared" si="3"/>
        <v>0.08</v>
      </c>
      <c r="X6" s="20">
        <f t="shared" si="3"/>
        <v>312.5</v>
      </c>
      <c r="Y6" s="21">
        <f>IF(Y7="",NA(),Y7)</f>
        <v>99.51</v>
      </c>
      <c r="Z6" s="21">
        <f t="shared" ref="Z6:AH6" si="4">IF(Z7="",NA(),Z7)</f>
        <v>100.34</v>
      </c>
      <c r="AA6" s="21">
        <f t="shared" si="4"/>
        <v>100</v>
      </c>
      <c r="AB6" s="21">
        <f t="shared" si="4"/>
        <v>100</v>
      </c>
      <c r="AC6" s="21">
        <f t="shared" si="4"/>
        <v>117.91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129.4</v>
      </c>
      <c r="BL6" s="21">
        <f t="shared" si="7"/>
        <v>126.26</v>
      </c>
      <c r="BM6" s="21">
        <f t="shared" si="7"/>
        <v>113.17</v>
      </c>
      <c r="BN6" s="21">
        <f t="shared" si="7"/>
        <v>160.77000000000001</v>
      </c>
      <c r="BO6" s="21">
        <f t="shared" si="7"/>
        <v>142.38</v>
      </c>
      <c r="BP6" s="20" t="str">
        <f>IF(BP7="","",IF(BP7="-","【-】","【"&amp;SUBSTITUTE(TEXT(BP7,"#,##0.00"),"-","△")&amp;"】"))</f>
        <v>【153.64】</v>
      </c>
      <c r="BQ6" s="21">
        <f>IF(BQ7="",NA(),BQ7)</f>
        <v>19.43</v>
      </c>
      <c r="BR6" s="21">
        <f t="shared" ref="BR6:BZ6" si="8">IF(BR7="",NA(),BR7)</f>
        <v>15.82</v>
      </c>
      <c r="BS6" s="21">
        <f t="shared" si="8"/>
        <v>25.53</v>
      </c>
      <c r="BT6" s="21">
        <f t="shared" si="8"/>
        <v>12.24</v>
      </c>
      <c r="BU6" s="21">
        <f t="shared" si="8"/>
        <v>27.52</v>
      </c>
      <c r="BV6" s="21">
        <f t="shared" si="8"/>
        <v>38.409999999999997</v>
      </c>
      <c r="BW6" s="21">
        <f t="shared" si="8"/>
        <v>35.869999999999997</v>
      </c>
      <c r="BX6" s="21">
        <f t="shared" si="8"/>
        <v>31.6</v>
      </c>
      <c r="BY6" s="21">
        <f t="shared" si="8"/>
        <v>30.19</v>
      </c>
      <c r="BZ6" s="21">
        <f t="shared" si="8"/>
        <v>27.52</v>
      </c>
      <c r="CA6" s="20" t="str">
        <f>IF(CA7="","",IF(CA7="-","【-】","【"&amp;SUBSTITUTE(TEXT(CA7,"#,##0.00"),"-","△")&amp;"】"))</f>
        <v>【28.95】</v>
      </c>
      <c r="CB6" s="21">
        <f>IF(CB7="",NA(),CB7)</f>
        <v>739.05</v>
      </c>
      <c r="CC6" s="21">
        <f t="shared" ref="CC6:CK6" si="9">IF(CC7="",NA(),CC7)</f>
        <v>747.59</v>
      </c>
      <c r="CD6" s="21">
        <f t="shared" si="9"/>
        <v>770.48</v>
      </c>
      <c r="CE6" s="21">
        <f t="shared" si="9"/>
        <v>1247.92</v>
      </c>
      <c r="CF6" s="21">
        <f t="shared" si="9"/>
        <v>597.75</v>
      </c>
      <c r="CG6" s="21">
        <f t="shared" si="9"/>
        <v>501.56</v>
      </c>
      <c r="CH6" s="21">
        <f t="shared" si="9"/>
        <v>528.78</v>
      </c>
      <c r="CI6" s="21">
        <f t="shared" si="9"/>
        <v>596.92999999999995</v>
      </c>
      <c r="CJ6" s="21">
        <f t="shared" si="9"/>
        <v>631.54999999999995</v>
      </c>
      <c r="CK6" s="21">
        <f t="shared" si="9"/>
        <v>659.63</v>
      </c>
      <c r="CL6" s="20" t="str">
        <f>IF(CL7="","",IF(CL7="-","【-】","【"&amp;SUBSTITUTE(TEXT(CL7,"#,##0.00"),"-","△")&amp;"】"))</f>
        <v>【641.14】</v>
      </c>
      <c r="CM6" s="21">
        <f>IF(CM7="",NA(),CM7)</f>
        <v>17.5</v>
      </c>
      <c r="CN6" s="21">
        <f t="shared" ref="CN6:CV6" si="10">IF(CN7="",NA(),CN7)</f>
        <v>20</v>
      </c>
      <c r="CO6" s="21">
        <f t="shared" si="10"/>
        <v>17.5</v>
      </c>
      <c r="CP6" s="21">
        <f t="shared" si="10"/>
        <v>22.5</v>
      </c>
      <c r="CQ6" s="21">
        <f t="shared" si="10"/>
        <v>20</v>
      </c>
      <c r="CR6" s="21">
        <f t="shared" si="10"/>
        <v>26.64</v>
      </c>
      <c r="CS6" s="21">
        <f t="shared" si="10"/>
        <v>26.11</v>
      </c>
      <c r="CT6" s="21">
        <f t="shared" si="10"/>
        <v>24.44</v>
      </c>
      <c r="CU6" s="21">
        <f t="shared" si="10"/>
        <v>25.16</v>
      </c>
      <c r="CV6" s="21">
        <f t="shared" si="10"/>
        <v>26.69</v>
      </c>
      <c r="CW6" s="20" t="str">
        <f>IF(CW7="","",IF(CW7="-","【-】","【"&amp;SUBSTITUTE(TEXT(CW7,"#,##0.00"),"-","△")&amp;"】"))</f>
        <v>【27.23】</v>
      </c>
      <c r="CX6" s="21">
        <f>IF(CX7="",NA(),CX7)</f>
        <v>88.89</v>
      </c>
      <c r="CY6" s="21">
        <f t="shared" ref="CY6:DG6" si="11">IF(CY7="",NA(),CY7)</f>
        <v>88.89</v>
      </c>
      <c r="CZ6" s="21">
        <f t="shared" si="11"/>
        <v>88.89</v>
      </c>
      <c r="DA6" s="21">
        <f t="shared" si="11"/>
        <v>92</v>
      </c>
      <c r="DB6" s="21">
        <f t="shared" si="11"/>
        <v>92</v>
      </c>
      <c r="DC6" s="21">
        <f t="shared" si="11"/>
        <v>95.52</v>
      </c>
      <c r="DD6" s="21">
        <f t="shared" si="11"/>
        <v>94.97</v>
      </c>
      <c r="DE6" s="21">
        <f t="shared" si="11"/>
        <v>95.52</v>
      </c>
      <c r="DF6" s="21">
        <f t="shared" si="11"/>
        <v>95.65</v>
      </c>
      <c r="DG6" s="21">
        <f t="shared" si="11"/>
        <v>94.53</v>
      </c>
      <c r="DH6" s="20" t="str">
        <f>IF(DH7="","",IF(DH7="-","【-】","【"&amp;SUBSTITUTE(TEXT(DH7,"#,##0.00"),"-","△")&amp;"】"))</f>
        <v>【95.29】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2">
      <c r="A7" s="14"/>
      <c r="B7" s="23">
        <v>2023</v>
      </c>
      <c r="C7" s="23">
        <v>74021</v>
      </c>
      <c r="D7" s="23">
        <v>47</v>
      </c>
      <c r="E7" s="23">
        <v>17</v>
      </c>
      <c r="F7" s="23">
        <v>8</v>
      </c>
      <c r="G7" s="23">
        <v>0</v>
      </c>
      <c r="H7" s="23" t="s">
        <v>99</v>
      </c>
      <c r="I7" s="23" t="s">
        <v>100</v>
      </c>
      <c r="J7" s="23" t="s">
        <v>101</v>
      </c>
      <c r="K7" s="23" t="s">
        <v>102</v>
      </c>
      <c r="L7" s="23" t="s">
        <v>103</v>
      </c>
      <c r="M7" s="23" t="s">
        <v>104</v>
      </c>
      <c r="N7" s="24" t="s">
        <v>105</v>
      </c>
      <c r="O7" s="24" t="s">
        <v>106</v>
      </c>
      <c r="P7" s="24">
        <v>1.04</v>
      </c>
      <c r="Q7" s="24">
        <v>128.35</v>
      </c>
      <c r="R7" s="24">
        <v>3619</v>
      </c>
      <c r="S7" s="24">
        <v>2427</v>
      </c>
      <c r="T7" s="24">
        <v>234.08</v>
      </c>
      <c r="U7" s="24">
        <v>10.37</v>
      </c>
      <c r="V7" s="24">
        <v>25</v>
      </c>
      <c r="W7" s="24">
        <v>0.08</v>
      </c>
      <c r="X7" s="24">
        <v>312.5</v>
      </c>
      <c r="Y7" s="24">
        <v>99.51</v>
      </c>
      <c r="Z7" s="24">
        <v>100.34</v>
      </c>
      <c r="AA7" s="24">
        <v>100</v>
      </c>
      <c r="AB7" s="24">
        <v>100</v>
      </c>
      <c r="AC7" s="24">
        <v>117.91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129.4</v>
      </c>
      <c r="BL7" s="24">
        <v>126.26</v>
      </c>
      <c r="BM7" s="24">
        <v>113.17</v>
      </c>
      <c r="BN7" s="24">
        <v>160.77000000000001</v>
      </c>
      <c r="BO7" s="24">
        <v>142.38</v>
      </c>
      <c r="BP7" s="24">
        <v>153.63999999999999</v>
      </c>
      <c r="BQ7" s="24">
        <v>19.43</v>
      </c>
      <c r="BR7" s="24">
        <v>15.82</v>
      </c>
      <c r="BS7" s="24">
        <v>25.53</v>
      </c>
      <c r="BT7" s="24">
        <v>12.24</v>
      </c>
      <c r="BU7" s="24">
        <v>27.52</v>
      </c>
      <c r="BV7" s="24">
        <v>38.409999999999997</v>
      </c>
      <c r="BW7" s="24">
        <v>35.869999999999997</v>
      </c>
      <c r="BX7" s="24">
        <v>31.6</v>
      </c>
      <c r="BY7" s="24">
        <v>30.19</v>
      </c>
      <c r="BZ7" s="24">
        <v>27.52</v>
      </c>
      <c r="CA7" s="24">
        <v>28.95</v>
      </c>
      <c r="CB7" s="24">
        <v>739.05</v>
      </c>
      <c r="CC7" s="24">
        <v>747.59</v>
      </c>
      <c r="CD7" s="24">
        <v>770.48</v>
      </c>
      <c r="CE7" s="24">
        <v>1247.92</v>
      </c>
      <c r="CF7" s="24">
        <v>597.75</v>
      </c>
      <c r="CG7" s="24">
        <v>501.56</v>
      </c>
      <c r="CH7" s="24">
        <v>528.78</v>
      </c>
      <c r="CI7" s="24">
        <v>596.92999999999995</v>
      </c>
      <c r="CJ7" s="24">
        <v>631.54999999999995</v>
      </c>
      <c r="CK7" s="24">
        <v>659.63</v>
      </c>
      <c r="CL7" s="24">
        <v>641.14</v>
      </c>
      <c r="CM7" s="24">
        <v>17.5</v>
      </c>
      <c r="CN7" s="24">
        <v>20</v>
      </c>
      <c r="CO7" s="24">
        <v>17.5</v>
      </c>
      <c r="CP7" s="24">
        <v>22.5</v>
      </c>
      <c r="CQ7" s="24">
        <v>20</v>
      </c>
      <c r="CR7" s="24">
        <v>26.64</v>
      </c>
      <c r="CS7" s="24">
        <v>26.11</v>
      </c>
      <c r="CT7" s="24">
        <v>24.44</v>
      </c>
      <c r="CU7" s="24">
        <v>25.16</v>
      </c>
      <c r="CV7" s="24">
        <v>26.69</v>
      </c>
      <c r="CW7" s="24">
        <v>27.23</v>
      </c>
      <c r="CX7" s="24">
        <v>88.89</v>
      </c>
      <c r="CY7" s="24">
        <v>88.89</v>
      </c>
      <c r="CZ7" s="24">
        <v>88.89</v>
      </c>
      <c r="DA7" s="24">
        <v>92</v>
      </c>
      <c r="DB7" s="24">
        <v>92</v>
      </c>
      <c r="DC7" s="24">
        <v>95.52</v>
      </c>
      <c r="DD7" s="24">
        <v>94.97</v>
      </c>
      <c r="DE7" s="24">
        <v>95.52</v>
      </c>
      <c r="DF7" s="24">
        <v>95.65</v>
      </c>
      <c r="DG7" s="24">
        <v>94.53</v>
      </c>
      <c r="DH7" s="24">
        <v>95.29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112</v>
      </c>
    </row>
    <row r="12" spans="1:145" x14ac:dyDescent="0.2">
      <c r="B12">
        <v>1</v>
      </c>
      <c r="C12">
        <v>1</v>
      </c>
      <c r="D12">
        <v>2</v>
      </c>
      <c r="E12">
        <v>3</v>
      </c>
      <c r="F12">
        <v>4</v>
      </c>
      <c r="G12" t="s">
        <v>113</v>
      </c>
    </row>
    <row r="13" spans="1:145" x14ac:dyDescent="0.2">
      <c r="B13" t="s">
        <v>114</v>
      </c>
      <c r="C13" t="s">
        <v>115</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