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8"/>
  <workbookPr/>
  <mc:AlternateContent xmlns:mc="http://schemas.openxmlformats.org/markup-compatibility/2006">
    <mc:Choice Requires="x15">
      <x15ac:absPath xmlns:x15ac="http://schemas.microsoft.com/office/spreadsheetml/2010/11/ac" url="https://bandaifukushima-my.sharepoint.com/personal/yumi_saga_town_bandai_fukushima_jp/Documents/建設課/照会関係/【毎年報告】経営比較分析表/R6/"/>
    </mc:Choice>
  </mc:AlternateContent>
  <xr:revisionPtr revIDLastSave="13" documentId="11_80B64A02BD51B5A2CB86E6D7CABBF9A4E01CF18C" xr6:coauthVersionLast="47" xr6:coauthVersionMax="47" xr10:uidLastSave="{AF0BFD42-05A5-41E3-8CD7-B05D355C49DA}"/>
  <workbookProtection workbookAlgorithmName="SHA-512" workbookHashValue="3o9neNvMR3SynE+4if3R0j0c7zam3ApWOxGbZrmOJ0rD2rMVRx6UqHHFg8frT7bmhuqqxIc9pUQK/hNtrmBKog==" workbookSaltValue="WkU4xTezyhtSm2LurT/vk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E85" i="4"/>
  <c r="BB10" i="4"/>
  <c r="AT10" i="4"/>
  <c r="W10" i="4"/>
  <c r="I10" i="4"/>
  <c r="B10" i="4"/>
  <c r="BB8" i="4"/>
  <c r="AT8" i="4"/>
  <c r="AL8" i="4"/>
  <c r="AD8" i="4"/>
  <c r="W8" i="4"/>
  <c r="P8" i="4"/>
  <c r="I8" i="4"/>
  <c r="B8" i="4"/>
  <c r="B6" i="4"/>
</calcChain>
</file>

<file path=xl/sharedStrings.xml><?xml version="1.0" encoding="utf-8"?>
<sst xmlns="http://schemas.openxmlformats.org/spreadsheetml/2006/main" count="233" uniqueCount="114">
  <si>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</si>
  <si>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</si>
  <si>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</si>
  <si>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</si>
  <si>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</si>
  <si>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</si>
  <si>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</si>
  <si>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</si>
  <si>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</si>
  <si>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</si>
  <si>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</si>
  <si>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</si>
  <si>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</si>
  <si>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</si>
  <si>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</si>
  <si>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</si>
  <si>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</si>
  <si>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</si>
  <si>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</si>
  <si>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</si>
  <si>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</si>
  <si>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</si>
  <si>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</si>
  <si>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</si>
  <si>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</si>
  <si>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</si>
  <si>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①収益的収支比率については単年度黒字経営を示す100％以上を維持していますが、人口減少等による料金収入の減少や施設・管路等の老朽化に伴う更新投資の増大、令和6年度能登半島地震を踏まえた災害への備えの必要性の増大などのにより、収支比率の低下がますます懸念されます。 
④企業債残高対給水収益比率については元金償還のみであるため、類似団体平均値に比べ低い値を示していますが、今後老朽化した給配水施設の大規模な修繕や改修の必要が生じた場合には債務の増加が見込まれ、値の上昇が危惧されます。
⑤料金回収率については類似団体平均値より高い水準となっていますが、引き続き料金収入の確保に努めていく必要があります。
⑥給水原価については類似団体平均値より低く抑えられておりますが、今後施設の修繕に係る費用が増大した場合には原価の上昇が懸念されます。
⑦施設利用率については類似団体平均に比べ低い値を示しており、今後未稼働の施設も含め、施設の必要性や統廃合について、検討を進めていかなければならないと考えます。
⑧有収率については平均して8割を超えており、今後も引き続き配水水量の監視等により安定した配水に努めていきます。
　今後も健全経営を維持するため、更なる経費の節減や有収率の向上対策が求められます。</t>
    <rPh sb="43" eb="44">
      <t>トウ</t>
    </rPh>
    <rPh sb="47" eb="51">
      <t>リョウキンシュウニュウ</t>
    </rPh>
    <rPh sb="58" eb="60">
      <t>カンロ</t>
    </rPh>
    <rPh sb="60" eb="61">
      <t>トウ</t>
    </rPh>
    <rPh sb="62" eb="65">
      <t>ロウキュウカ</t>
    </rPh>
    <rPh sb="66" eb="67">
      <t>トモナ</t>
    </rPh>
    <rPh sb="68" eb="72">
      <t>コウシントウシ</t>
    </rPh>
    <rPh sb="73" eb="75">
      <t>ゾウダイ</t>
    </rPh>
    <rPh sb="76" eb="78">
      <t>レイワ</t>
    </rPh>
    <rPh sb="79" eb="81">
      <t>ネンド</t>
    </rPh>
    <rPh sb="81" eb="87">
      <t>ノトハントウジシン</t>
    </rPh>
    <rPh sb="88" eb="89">
      <t>フ</t>
    </rPh>
    <rPh sb="92" eb="94">
      <t>サイガイ</t>
    </rPh>
    <rPh sb="96" eb="97">
      <t>ソナ</t>
    </rPh>
    <rPh sb="99" eb="102">
      <t>ヒツヨウセイ</t>
    </rPh>
    <rPh sb="103" eb="105">
      <t>ゾウダイ</t>
    </rPh>
    <rPh sb="169" eb="170">
      <t>アタイ</t>
    </rPh>
    <rPh sb="259" eb="260">
      <t>アタイ</t>
    </rPh>
    <rPh sb="264" eb="266">
      <t>スイジュン</t>
    </rPh>
    <rPh sb="302" eb="304">
      <t>キュウスイ</t>
    </rPh>
    <rPh sb="304" eb="306">
      <t>ゲンカ</t>
    </rPh>
    <rPh sb="311" eb="317">
      <t>ルイジダンタイヘイキン</t>
    </rPh>
    <rPh sb="317" eb="318">
      <t>アタイ</t>
    </rPh>
    <rPh sb="320" eb="321">
      <t>ヒク</t>
    </rPh>
    <rPh sb="322" eb="323">
      <t>オサ</t>
    </rPh>
    <rPh sb="341" eb="342">
      <t>カカ</t>
    </rPh>
    <rPh sb="343" eb="345">
      <t>ヒヨウ</t>
    </rPh>
    <rPh sb="346" eb="348">
      <t>ゾウダイ</t>
    </rPh>
    <rPh sb="354" eb="356">
      <t>ゲンカ</t>
    </rPh>
    <rPh sb="357" eb="359">
      <t>ジョウショウ</t>
    </rPh>
    <rPh sb="360" eb="362">
      <t>ケネン</t>
    </rPh>
    <rPh sb="369" eb="371">
      <t>シセツ</t>
    </rPh>
    <rPh sb="371" eb="374">
      <t>リヨウリツ</t>
    </rPh>
    <rPh sb="379" eb="381">
      <t>ルイジ</t>
    </rPh>
    <rPh sb="381" eb="383">
      <t>ダンタイ</t>
    </rPh>
    <rPh sb="383" eb="385">
      <t>ヘイキン</t>
    </rPh>
    <rPh sb="386" eb="387">
      <t>クラ</t>
    </rPh>
    <rPh sb="388" eb="389">
      <t>ヒク</t>
    </rPh>
    <rPh sb="390" eb="391">
      <t>アタイ</t>
    </rPh>
    <rPh sb="392" eb="393">
      <t>シメ</t>
    </rPh>
    <rPh sb="398" eb="400">
      <t>コンゴ</t>
    </rPh>
    <rPh sb="400" eb="403">
      <t>ミカドウ</t>
    </rPh>
    <rPh sb="404" eb="406">
      <t>シセツ</t>
    </rPh>
    <rPh sb="407" eb="408">
      <t>フク</t>
    </rPh>
    <rPh sb="410" eb="412">
      <t>シセツ</t>
    </rPh>
    <rPh sb="413" eb="415">
      <t>ヒツヨウ</t>
    </rPh>
    <rPh sb="415" eb="416">
      <t>セイ</t>
    </rPh>
    <rPh sb="417" eb="420">
      <t>トウハイゴウ</t>
    </rPh>
    <rPh sb="425" eb="427">
      <t>ケントウ</t>
    </rPh>
    <rPh sb="428" eb="429">
      <t>スス</t>
    </rPh>
    <rPh sb="442" eb="443">
      <t>カンガ</t>
    </rPh>
    <rPh sb="449" eb="450">
      <t>ア</t>
    </rPh>
    <rPh sb="477" eb="479">
      <t>ハイスイ</t>
    </rPh>
    <rPh sb="479" eb="480">
      <t>スイ</t>
    </rPh>
    <rPh sb="488" eb="490">
      <t>アンテイ</t>
    </rPh>
    <rPh sb="492" eb="494">
      <t>ハイスイ</t>
    </rPh>
    <rPh sb="495" eb="496">
      <t>ツト</t>
    </rPh>
    <phoneticPr fontId="4"/>
  </si>
  <si>
    <t>2. 老朽化の状況について</t>
    <phoneticPr fontId="4"/>
  </si>
  <si>
    <t>　管路については下水道の布設にあわせて老朽管の更新を実施し、概ね終了していますが、残っている老朽管については、補助事業等を活用し計画的に更新しています。
　今後は老朽化している水源・配水池・ポンプ場等の機器、設備や施設について、アセットマネジメントや点検結果に基づき修繕や施設の統廃合、広域連携も視野に入れた更新作業を行っていきます。</t>
    <phoneticPr fontId="4"/>
  </si>
  <si>
    <t>2. 老朽化の状況</t>
    <phoneticPr fontId="4"/>
  </si>
  <si>
    <t>全体総括</t>
    <rPh sb="0" eb="2">
      <t>ゼンタイ</t>
    </rPh>
    <rPh sb="2" eb="4">
      <t>ソウカツ</t>
    </rPh>
    <phoneticPr fontId="4"/>
  </si>
  <si>
    <t>　人口減少等による料金収入の減少や施設・管路等の老朽化に伴う更新投資の増大、令和6年度能登半島地震を踏まえた災害への備えの必要性の増大などにより、経営状況への悪影響が予想されます。また、料金収入については、営業関係施設の使用状況に大きく左右されるため、短期的な収益の増減も見込まれます。そのような中で、経費削減や更新投資に充てる財源を確保し、安定的な健全経営を行い、安全・安心な水道水を提供するため、施設の統廃合や料金改定等も視野に入れた経営戦略の策定を行いました。
　今後は、経営戦略の事後検証を行いながら、将来にわたり持続可能なストックマネジメントの推進や、適切な原価計算に基づく料金水準の設定をするため、公営企業法適用に取り組んで行きます。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</si>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</sst>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2.xml" />
  <Relationship Id="rId3" Type="http://schemas.openxmlformats.org/officeDocument/2006/relationships/theme" Target="theme/theme1.xml" />
  <Relationship Id="rId7"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 Id="rId9" Type="http://schemas.openxmlformats.org/officeDocument/2006/relationships/customXml" Target="../customXml/item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0.17</c:v>
                </c:pt>
                <c:pt idx="1">
                  <c:v>0.24</c:v>
                </c:pt>
                <c:pt idx="2">
                  <c:v>0.22</c:v>
                </c:pt>
                <c:pt idx="3">
                  <c:v>0.3</c:v>
                </c:pt>
                <c:pt idx="4">
                  <c:v>0.26</c:v>
                </c:pt>
              </c:numCache>
            </c:numRef>
          </c:val>
          <c:extLst>
            <c:ext xmlns:c16="http://schemas.microsoft.com/office/drawing/2014/chart" uri="{C3380CC4-5D6E-409C-BE32-E72D297353CC}">
              <c16:uniqueId val="{00000000-4C9D-4DA5-AECC-F05071F73E7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4C9D-4DA5-AECC-F05071F73E7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38.04</c:v>
                </c:pt>
                <c:pt idx="1">
                  <c:v>32.909999999999997</c:v>
                </c:pt>
                <c:pt idx="2">
                  <c:v>34.44</c:v>
                </c:pt>
                <c:pt idx="3">
                  <c:v>38.46</c:v>
                </c:pt>
                <c:pt idx="4">
                  <c:v>35.21</c:v>
                </c:pt>
              </c:numCache>
            </c:numRef>
          </c:val>
          <c:extLst>
            <c:ext xmlns:c16="http://schemas.microsoft.com/office/drawing/2014/chart" uri="{C3380CC4-5D6E-409C-BE32-E72D297353CC}">
              <c16:uniqueId val="{00000000-A65A-4E13-BA10-1708B686612C}"/>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A65A-4E13-BA10-1708B686612C}"/>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83.55</c:v>
                </c:pt>
                <c:pt idx="1">
                  <c:v>84.99</c:v>
                </c:pt>
                <c:pt idx="2">
                  <c:v>86.77</c:v>
                </c:pt>
                <c:pt idx="3">
                  <c:v>79.16</c:v>
                </c:pt>
                <c:pt idx="4">
                  <c:v>85.59</c:v>
                </c:pt>
              </c:numCache>
            </c:numRef>
          </c:val>
          <c:extLst>
            <c:ext xmlns:c16="http://schemas.microsoft.com/office/drawing/2014/chart" uri="{C3380CC4-5D6E-409C-BE32-E72D297353CC}">
              <c16:uniqueId val="{00000000-CA3E-40CF-937C-DD9998AB531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CA3E-40CF-937C-DD9998AB531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118.55</c:v>
                </c:pt>
                <c:pt idx="1">
                  <c:v>109.05</c:v>
                </c:pt>
                <c:pt idx="2">
                  <c:v>119.43</c:v>
                </c:pt>
                <c:pt idx="3">
                  <c:v>124.9</c:v>
                </c:pt>
                <c:pt idx="4">
                  <c:v>119.14</c:v>
                </c:pt>
              </c:numCache>
            </c:numRef>
          </c:val>
          <c:extLst>
            <c:ext xmlns:c16="http://schemas.microsoft.com/office/drawing/2014/chart" uri="{C3380CC4-5D6E-409C-BE32-E72D297353CC}">
              <c16:uniqueId val="{00000000-2A21-43AD-8466-F45DF93968D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2A21-43AD-8466-F45DF93968D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95-49A8-974A-6E8FE6D139E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95-49A8-974A-6E8FE6D139E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4F-4A10-B16F-C8CB6F230BA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4F-4A10-B16F-C8CB6F230BA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C7-4350-94A0-DB362966C07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C7-4350-94A0-DB362966C07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8C-4055-AAA9-1E23DC2F1DA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8C-4055-AAA9-1E23DC2F1DA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15.49</c:v>
                </c:pt>
                <c:pt idx="1">
                  <c:v>14.91</c:v>
                </c:pt>
                <c:pt idx="2">
                  <c:v>11.48</c:v>
                </c:pt>
                <c:pt idx="3">
                  <c:v>16.190000000000001</c:v>
                </c:pt>
                <c:pt idx="4">
                  <c:v>16.22</c:v>
                </c:pt>
              </c:numCache>
            </c:numRef>
          </c:val>
          <c:extLst>
            <c:ext xmlns:c16="http://schemas.microsoft.com/office/drawing/2014/chart" uri="{C3380CC4-5D6E-409C-BE32-E72D297353CC}">
              <c16:uniqueId val="{00000000-E3EE-4EB9-A0D3-2A4E3299012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E3EE-4EB9-A0D3-2A4E3299012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84.33</c:v>
                </c:pt>
                <c:pt idx="1">
                  <c:v>74.599999999999994</c:v>
                </c:pt>
                <c:pt idx="2">
                  <c:v>86.81</c:v>
                </c:pt>
                <c:pt idx="3">
                  <c:v>93.24</c:v>
                </c:pt>
                <c:pt idx="4">
                  <c:v>87.71</c:v>
                </c:pt>
              </c:numCache>
            </c:numRef>
          </c:val>
          <c:extLst>
            <c:ext xmlns:c16="http://schemas.microsoft.com/office/drawing/2014/chart" uri="{C3380CC4-5D6E-409C-BE32-E72D297353CC}">
              <c16:uniqueId val="{00000000-E4BD-4DDC-BB66-FF46F0D6162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E4BD-4DDC-BB66-FF46F0D6162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213.65</c:v>
                </c:pt>
                <c:pt idx="1">
                  <c:v>243.98</c:v>
                </c:pt>
                <c:pt idx="2">
                  <c:v>210.55</c:v>
                </c:pt>
                <c:pt idx="3">
                  <c:v>196.66</c:v>
                </c:pt>
                <c:pt idx="4">
                  <c:v>207.84</c:v>
                </c:pt>
              </c:numCache>
            </c:numRef>
          </c:val>
          <c:extLst>
            <c:ext xmlns:c16="http://schemas.microsoft.com/office/drawing/2014/chart" uri="{C3380CC4-5D6E-409C-BE32-E72D297353CC}">
              <c16:uniqueId val="{00000000-7DCA-4AA9-B628-A6B19943009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7DCA-4AA9-B628-A6B19943009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4" zoomScaleNormal="100" workbookViewId="0">
      <selection activeCell="BL66" sqref="BL66:BZ82"/>
    </sheetView>
  </sheetViews>
  <sheetFormatPr defaultColWidth="2.5703125" defaultRowHeight="13.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福島県　磐梯町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3230</v>
      </c>
      <c r="AM8" s="59"/>
      <c r="AN8" s="59"/>
      <c r="AO8" s="59"/>
      <c r="AP8" s="59"/>
      <c r="AQ8" s="59"/>
      <c r="AR8" s="59"/>
      <c r="AS8" s="59"/>
      <c r="AT8" s="35">
        <f>データ!$S$6</f>
        <v>59.77</v>
      </c>
      <c r="AU8" s="35"/>
      <c r="AV8" s="35"/>
      <c r="AW8" s="35"/>
      <c r="AX8" s="35"/>
      <c r="AY8" s="35"/>
      <c r="AZ8" s="35"/>
      <c r="BA8" s="35"/>
      <c r="BB8" s="35">
        <f>データ!$T$6</f>
        <v>54.04</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c r="A10" s="2"/>
      <c r="B10" s="35" t="str">
        <f>データ!$N$6</f>
        <v>-</v>
      </c>
      <c r="C10" s="35"/>
      <c r="D10" s="35"/>
      <c r="E10" s="35"/>
      <c r="F10" s="35"/>
      <c r="G10" s="35"/>
      <c r="H10" s="35"/>
      <c r="I10" s="35" t="str">
        <f>データ!$O$6</f>
        <v>該当数値なし</v>
      </c>
      <c r="J10" s="35"/>
      <c r="K10" s="35"/>
      <c r="L10" s="35"/>
      <c r="M10" s="35"/>
      <c r="N10" s="35"/>
      <c r="O10" s="35"/>
      <c r="P10" s="35">
        <f>データ!$P$6</f>
        <v>98.65</v>
      </c>
      <c r="Q10" s="35"/>
      <c r="R10" s="35"/>
      <c r="S10" s="35"/>
      <c r="T10" s="35"/>
      <c r="U10" s="35"/>
      <c r="V10" s="35"/>
      <c r="W10" s="59">
        <f>データ!$Q$6</f>
        <v>3208</v>
      </c>
      <c r="X10" s="59"/>
      <c r="Y10" s="59"/>
      <c r="Z10" s="59"/>
      <c r="AA10" s="59"/>
      <c r="AB10" s="59"/>
      <c r="AC10" s="59"/>
      <c r="AD10" s="2"/>
      <c r="AE10" s="2"/>
      <c r="AF10" s="2"/>
      <c r="AG10" s="2"/>
      <c r="AH10" s="2"/>
      <c r="AI10" s="2"/>
      <c r="AJ10" s="2"/>
      <c r="AK10" s="2"/>
      <c r="AL10" s="59">
        <f>データ!$U$6</f>
        <v>3136</v>
      </c>
      <c r="AM10" s="59"/>
      <c r="AN10" s="59"/>
      <c r="AO10" s="59"/>
      <c r="AP10" s="59"/>
      <c r="AQ10" s="59"/>
      <c r="AR10" s="59"/>
      <c r="AS10" s="59"/>
      <c r="AT10" s="35">
        <f>データ!$V$6</f>
        <v>36.06</v>
      </c>
      <c r="AU10" s="35"/>
      <c r="AV10" s="35"/>
      <c r="AW10" s="35"/>
      <c r="AX10" s="35"/>
      <c r="AY10" s="35"/>
      <c r="AZ10" s="35"/>
      <c r="BA10" s="35"/>
      <c r="BB10" s="35">
        <f>データ!$W$6</f>
        <v>86.97</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26</v>
      </c>
      <c r="BM16" s="37"/>
      <c r="BN16" s="37"/>
      <c r="BO16" s="37"/>
      <c r="BP16" s="37"/>
      <c r="BQ16" s="37"/>
      <c r="BR16" s="37"/>
      <c r="BS16" s="37"/>
      <c r="BT16" s="37"/>
      <c r="BU16" s="37"/>
      <c r="BV16" s="37"/>
      <c r="BW16" s="37"/>
      <c r="BX16" s="37"/>
      <c r="BY16" s="37"/>
      <c r="BZ16" s="3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27</v>
      </c>
      <c r="BM45" s="30"/>
      <c r="BN45" s="30"/>
      <c r="BO45" s="30"/>
      <c r="BP45" s="30"/>
      <c r="BQ45" s="30"/>
      <c r="BR45" s="30"/>
      <c r="BS45" s="30"/>
      <c r="BT45" s="30"/>
      <c r="BU45" s="30"/>
      <c r="BV45" s="30"/>
      <c r="BW45" s="30"/>
      <c r="BX45" s="30"/>
      <c r="BY45" s="30"/>
      <c r="BZ45" s="31"/>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28</v>
      </c>
      <c r="BM47" s="37"/>
      <c r="BN47" s="37"/>
      <c r="BO47" s="37"/>
      <c r="BP47" s="37"/>
      <c r="BQ47" s="37"/>
      <c r="BR47" s="37"/>
      <c r="BS47" s="37"/>
      <c r="BT47" s="37"/>
      <c r="BU47" s="37"/>
      <c r="BV47" s="37"/>
      <c r="BW47" s="37"/>
      <c r="BX47" s="37"/>
      <c r="BY47" s="37"/>
      <c r="BZ47" s="3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c r="A60" s="2"/>
      <c r="B60" s="42" t="s">
        <v>29</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30</v>
      </c>
      <c r="BM64" s="30"/>
      <c r="BN64" s="30"/>
      <c r="BO64" s="30"/>
      <c r="BP64" s="30"/>
      <c r="BQ64" s="30"/>
      <c r="BR64" s="30"/>
      <c r="BS64" s="30"/>
      <c r="BT64" s="30"/>
      <c r="BU64" s="30"/>
      <c r="BV64" s="30"/>
      <c r="BW64" s="30"/>
      <c r="BX64" s="30"/>
      <c r="BY64" s="30"/>
      <c r="BZ64" s="31"/>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31</v>
      </c>
      <c r="BM66" s="37"/>
      <c r="BN66" s="37"/>
      <c r="BO66" s="37"/>
      <c r="BP66" s="37"/>
      <c r="BQ66" s="37"/>
      <c r="BR66" s="37"/>
      <c r="BS66" s="37"/>
      <c r="BT66" s="37"/>
      <c r="BU66" s="37"/>
      <c r="BV66" s="37"/>
      <c r="BW66" s="37"/>
      <c r="BX66" s="37"/>
      <c r="BY66" s="37"/>
      <c r="BZ66" s="3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c r="C83" s="12"/>
    </row>
    <row r="84" spans="1:78" hidden="1">
      <c r="B84" s="13" t="s">
        <v>32</v>
      </c>
      <c r="C84" s="13"/>
      <c r="D84" s="13"/>
      <c r="E84" s="13" t="s">
        <v>33</v>
      </c>
      <c r="F84" s="13" t="s">
        <v>34</v>
      </c>
      <c r="G84" s="13" t="s">
        <v>35</v>
      </c>
      <c r="H84" s="13" t="s">
        <v>36</v>
      </c>
      <c r="I84" s="13" t="s">
        <v>37</v>
      </c>
      <c r="J84" s="13" t="s">
        <v>38</v>
      </c>
      <c r="K84" s="13" t="s">
        <v>39</v>
      </c>
      <c r="L84" s="13" t="s">
        <v>40</v>
      </c>
      <c r="M84" s="13" t="s">
        <v>41</v>
      </c>
      <c r="N84" s="13" t="s">
        <v>42</v>
      </c>
      <c r="O84" s="13" t="s">
        <v>43</v>
      </c>
    </row>
    <row r="85" spans="1:78" hidden="1">
      <c r="B85" s="13"/>
      <c r="C85" s="13"/>
      <c r="D85" s="13"/>
      <c r="E85" s="13" t="str">
        <f>データ!AH6</f>
        <v>【76.13】</v>
      </c>
      <c r="F85" s="13" t="s">
        <v>44</v>
      </c>
      <c r="G85" s="13" t="s">
        <v>44</v>
      </c>
      <c r="H85" s="13" t="str">
        <f>データ!BO6</f>
        <v>【1,045.20】</v>
      </c>
      <c r="I85" s="13" t="str">
        <f>データ!BZ6</f>
        <v>【49.51】</v>
      </c>
      <c r="J85" s="13" t="str">
        <f>データ!CK6</f>
        <v>【317.14】</v>
      </c>
      <c r="K85" s="13" t="str">
        <f>データ!CV6</f>
        <v>【55.00】</v>
      </c>
      <c r="L85" s="13" t="str">
        <f>データ!DG6</f>
        <v>【69.82】</v>
      </c>
      <c r="M85" s="13" t="s">
        <v>44</v>
      </c>
      <c r="N85" s="13" t="s">
        <v>44</v>
      </c>
      <c r="O85" s="13" t="str">
        <f>データ!EN6</f>
        <v>【0.40】</v>
      </c>
    </row>
  </sheetData>
  <sheetProtection algorithmName="SHA-512" hashValue="PfXCnPyZ0E6/UJyupy6uuWNWujMiNb/MaOWVxRqJhZrb1z4kQBcw61i4aERmQRPZ5uuLniM5LoGfPXN9c56b6Q==" saltValue="kFZruc4Jwkqb1p9EF6Gb8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5546875" customWidth="1"/>
  </cols>
  <sheetData>
    <row r="1" spans="1:144">
      <c r="A1" t="s">
        <v>45</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46</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47</v>
      </c>
      <c r="B3" s="16" t="s">
        <v>48</v>
      </c>
      <c r="C3" s="16" t="s">
        <v>49</v>
      </c>
      <c r="D3" s="16" t="s">
        <v>50</v>
      </c>
      <c r="E3" s="16" t="s">
        <v>51</v>
      </c>
      <c r="F3" s="16" t="s">
        <v>52</v>
      </c>
      <c r="G3" s="16" t="s">
        <v>53</v>
      </c>
      <c r="H3" s="71" t="s">
        <v>54</v>
      </c>
      <c r="I3" s="72"/>
      <c r="J3" s="72"/>
      <c r="K3" s="72"/>
      <c r="L3" s="72"/>
      <c r="M3" s="72"/>
      <c r="N3" s="72"/>
      <c r="O3" s="72"/>
      <c r="P3" s="72"/>
      <c r="Q3" s="72"/>
      <c r="R3" s="72"/>
      <c r="S3" s="72"/>
      <c r="T3" s="72"/>
      <c r="U3" s="72"/>
      <c r="V3" s="72"/>
      <c r="W3" s="73"/>
      <c r="X3" s="77" t="s">
        <v>55</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29</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32</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c r="A6" s="15" t="s">
        <v>96</v>
      </c>
      <c r="B6" s="20">
        <f>B7</f>
        <v>2023</v>
      </c>
      <c r="C6" s="20">
        <f t="shared" ref="C6:W6" si="3">C7</f>
        <v>74071</v>
      </c>
      <c r="D6" s="20">
        <f t="shared" si="3"/>
        <v>47</v>
      </c>
      <c r="E6" s="20">
        <f t="shared" si="3"/>
        <v>1</v>
      </c>
      <c r="F6" s="20">
        <f t="shared" si="3"/>
        <v>0</v>
      </c>
      <c r="G6" s="20">
        <f t="shared" si="3"/>
        <v>0</v>
      </c>
      <c r="H6" s="20" t="str">
        <f t="shared" si="3"/>
        <v>福島県　磐梯町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98.65</v>
      </c>
      <c r="Q6" s="21">
        <f t="shared" si="3"/>
        <v>3208</v>
      </c>
      <c r="R6" s="21">
        <f t="shared" si="3"/>
        <v>3230</v>
      </c>
      <c r="S6" s="21">
        <f t="shared" si="3"/>
        <v>59.77</v>
      </c>
      <c r="T6" s="21">
        <f t="shared" si="3"/>
        <v>54.04</v>
      </c>
      <c r="U6" s="21">
        <f t="shared" si="3"/>
        <v>3136</v>
      </c>
      <c r="V6" s="21">
        <f t="shared" si="3"/>
        <v>36.06</v>
      </c>
      <c r="W6" s="21">
        <f t="shared" si="3"/>
        <v>86.97</v>
      </c>
      <c r="X6" s="22">
        <f>IF(X7="",NA(),X7)</f>
        <v>118.55</v>
      </c>
      <c r="Y6" s="22">
        <f t="shared" ref="Y6:AG6" si="4">IF(Y7="",NA(),Y7)</f>
        <v>109.05</v>
      </c>
      <c r="Z6" s="22">
        <f t="shared" si="4"/>
        <v>119.43</v>
      </c>
      <c r="AA6" s="22">
        <f t="shared" si="4"/>
        <v>124.9</v>
      </c>
      <c r="AB6" s="22">
        <f t="shared" si="4"/>
        <v>119.14</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15.49</v>
      </c>
      <c r="BF6" s="22">
        <f t="shared" ref="BF6:BN6" si="7">IF(BF7="",NA(),BF7)</f>
        <v>14.91</v>
      </c>
      <c r="BG6" s="22">
        <f t="shared" si="7"/>
        <v>11.48</v>
      </c>
      <c r="BH6" s="22">
        <f t="shared" si="7"/>
        <v>16.190000000000001</v>
      </c>
      <c r="BI6" s="22">
        <f t="shared" si="7"/>
        <v>16.22</v>
      </c>
      <c r="BJ6" s="22">
        <f t="shared" si="7"/>
        <v>1018.52</v>
      </c>
      <c r="BK6" s="22">
        <f t="shared" si="7"/>
        <v>949.61</v>
      </c>
      <c r="BL6" s="22">
        <f t="shared" si="7"/>
        <v>918.84</v>
      </c>
      <c r="BM6" s="22">
        <f t="shared" si="7"/>
        <v>955.49</v>
      </c>
      <c r="BN6" s="22">
        <f t="shared" si="7"/>
        <v>1017.9</v>
      </c>
      <c r="BO6" s="21" t="str">
        <f>IF(BO7="","",IF(BO7="-","【-】","【"&amp;SUBSTITUTE(TEXT(BO7,"#,##0.00"),"-","△")&amp;"】"))</f>
        <v>【1,045.20】</v>
      </c>
      <c r="BP6" s="22">
        <f>IF(BP7="",NA(),BP7)</f>
        <v>84.33</v>
      </c>
      <c r="BQ6" s="22">
        <f t="shared" ref="BQ6:BY6" si="8">IF(BQ7="",NA(),BQ7)</f>
        <v>74.599999999999994</v>
      </c>
      <c r="BR6" s="22">
        <f t="shared" si="8"/>
        <v>86.81</v>
      </c>
      <c r="BS6" s="22">
        <f t="shared" si="8"/>
        <v>93.24</v>
      </c>
      <c r="BT6" s="22">
        <f t="shared" si="8"/>
        <v>87.71</v>
      </c>
      <c r="BU6" s="22">
        <f t="shared" si="8"/>
        <v>58.79</v>
      </c>
      <c r="BV6" s="22">
        <f t="shared" si="8"/>
        <v>58.41</v>
      </c>
      <c r="BW6" s="22">
        <f t="shared" si="8"/>
        <v>58.27</v>
      </c>
      <c r="BX6" s="22">
        <f t="shared" si="8"/>
        <v>55.15</v>
      </c>
      <c r="BY6" s="22">
        <f t="shared" si="8"/>
        <v>53.95</v>
      </c>
      <c r="BZ6" s="21" t="str">
        <f>IF(BZ7="","",IF(BZ7="-","【-】","【"&amp;SUBSTITUTE(TEXT(BZ7,"#,##0.00"),"-","△")&amp;"】"))</f>
        <v>【49.51】</v>
      </c>
      <c r="CA6" s="22">
        <f>IF(CA7="",NA(),CA7)</f>
        <v>213.65</v>
      </c>
      <c r="CB6" s="22">
        <f t="shared" ref="CB6:CJ6" si="9">IF(CB7="",NA(),CB7)</f>
        <v>243.98</v>
      </c>
      <c r="CC6" s="22">
        <f t="shared" si="9"/>
        <v>210.55</v>
      </c>
      <c r="CD6" s="22">
        <f t="shared" si="9"/>
        <v>196.66</v>
      </c>
      <c r="CE6" s="22">
        <f t="shared" si="9"/>
        <v>207.84</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38.04</v>
      </c>
      <c r="CM6" s="22">
        <f t="shared" ref="CM6:CU6" si="10">IF(CM7="",NA(),CM7)</f>
        <v>32.909999999999997</v>
      </c>
      <c r="CN6" s="22">
        <f t="shared" si="10"/>
        <v>34.44</v>
      </c>
      <c r="CO6" s="22">
        <f t="shared" si="10"/>
        <v>38.46</v>
      </c>
      <c r="CP6" s="22">
        <f t="shared" si="10"/>
        <v>35.21</v>
      </c>
      <c r="CQ6" s="22">
        <f t="shared" si="10"/>
        <v>56.04</v>
      </c>
      <c r="CR6" s="22">
        <f t="shared" si="10"/>
        <v>58.52</v>
      </c>
      <c r="CS6" s="22">
        <f t="shared" si="10"/>
        <v>58.88</v>
      </c>
      <c r="CT6" s="22">
        <f t="shared" si="10"/>
        <v>58.16</v>
      </c>
      <c r="CU6" s="22">
        <f t="shared" si="10"/>
        <v>55.9</v>
      </c>
      <c r="CV6" s="21" t="str">
        <f>IF(CV7="","",IF(CV7="-","【-】","【"&amp;SUBSTITUTE(TEXT(CV7,"#,##0.00"),"-","△")&amp;"】"))</f>
        <v>【55.00】</v>
      </c>
      <c r="CW6" s="22">
        <f>IF(CW7="",NA(),CW7)</f>
        <v>83.55</v>
      </c>
      <c r="CX6" s="22">
        <f t="shared" ref="CX6:DF6" si="11">IF(CX7="",NA(),CX7)</f>
        <v>84.99</v>
      </c>
      <c r="CY6" s="22">
        <f t="shared" si="11"/>
        <v>86.77</v>
      </c>
      <c r="CZ6" s="22">
        <f t="shared" si="11"/>
        <v>79.16</v>
      </c>
      <c r="DA6" s="22">
        <f t="shared" si="11"/>
        <v>85.59</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0.17</v>
      </c>
      <c r="EE6" s="22">
        <f t="shared" ref="EE6:EM6" si="14">IF(EE7="",NA(),EE7)</f>
        <v>0.24</v>
      </c>
      <c r="EF6" s="22">
        <f t="shared" si="14"/>
        <v>0.22</v>
      </c>
      <c r="EG6" s="22">
        <f t="shared" si="14"/>
        <v>0.3</v>
      </c>
      <c r="EH6" s="22">
        <f t="shared" si="14"/>
        <v>0.26</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c r="A7" s="15"/>
      <c r="B7" s="24">
        <v>2023</v>
      </c>
      <c r="C7" s="24">
        <v>74071</v>
      </c>
      <c r="D7" s="24">
        <v>47</v>
      </c>
      <c r="E7" s="24">
        <v>1</v>
      </c>
      <c r="F7" s="24">
        <v>0</v>
      </c>
      <c r="G7" s="24">
        <v>0</v>
      </c>
      <c r="H7" s="24" t="s">
        <v>97</v>
      </c>
      <c r="I7" s="24" t="s">
        <v>98</v>
      </c>
      <c r="J7" s="24" t="s">
        <v>99</v>
      </c>
      <c r="K7" s="24" t="s">
        <v>100</v>
      </c>
      <c r="L7" s="24" t="s">
        <v>101</v>
      </c>
      <c r="M7" s="24" t="s">
        <v>102</v>
      </c>
      <c r="N7" s="25" t="s">
        <v>103</v>
      </c>
      <c r="O7" s="25" t="s">
        <v>104</v>
      </c>
      <c r="P7" s="25">
        <v>98.65</v>
      </c>
      <c r="Q7" s="25">
        <v>3208</v>
      </c>
      <c r="R7" s="25">
        <v>3230</v>
      </c>
      <c r="S7" s="25">
        <v>59.77</v>
      </c>
      <c r="T7" s="25">
        <v>54.04</v>
      </c>
      <c r="U7" s="25">
        <v>3136</v>
      </c>
      <c r="V7" s="25">
        <v>36.06</v>
      </c>
      <c r="W7" s="25">
        <v>86.97</v>
      </c>
      <c r="X7" s="25">
        <v>118.55</v>
      </c>
      <c r="Y7" s="25">
        <v>109.05</v>
      </c>
      <c r="Z7" s="25">
        <v>119.43</v>
      </c>
      <c r="AA7" s="25">
        <v>124.9</v>
      </c>
      <c r="AB7" s="25">
        <v>119.14</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15.49</v>
      </c>
      <c r="BF7" s="25">
        <v>14.91</v>
      </c>
      <c r="BG7" s="25">
        <v>11.48</v>
      </c>
      <c r="BH7" s="25">
        <v>16.190000000000001</v>
      </c>
      <c r="BI7" s="25">
        <v>16.22</v>
      </c>
      <c r="BJ7" s="25">
        <v>1018.52</v>
      </c>
      <c r="BK7" s="25">
        <v>949.61</v>
      </c>
      <c r="BL7" s="25">
        <v>918.84</v>
      </c>
      <c r="BM7" s="25">
        <v>955.49</v>
      </c>
      <c r="BN7" s="25">
        <v>1017.9</v>
      </c>
      <c r="BO7" s="25">
        <v>1045.2</v>
      </c>
      <c r="BP7" s="25">
        <v>84.33</v>
      </c>
      <c r="BQ7" s="25">
        <v>74.599999999999994</v>
      </c>
      <c r="BR7" s="25">
        <v>86.81</v>
      </c>
      <c r="BS7" s="25">
        <v>93.24</v>
      </c>
      <c r="BT7" s="25">
        <v>87.71</v>
      </c>
      <c r="BU7" s="25">
        <v>58.79</v>
      </c>
      <c r="BV7" s="25">
        <v>58.41</v>
      </c>
      <c r="BW7" s="25">
        <v>58.27</v>
      </c>
      <c r="BX7" s="25">
        <v>55.15</v>
      </c>
      <c r="BY7" s="25">
        <v>53.95</v>
      </c>
      <c r="BZ7" s="25">
        <v>49.51</v>
      </c>
      <c r="CA7" s="25">
        <v>213.65</v>
      </c>
      <c r="CB7" s="25">
        <v>243.98</v>
      </c>
      <c r="CC7" s="25">
        <v>210.55</v>
      </c>
      <c r="CD7" s="25">
        <v>196.66</v>
      </c>
      <c r="CE7" s="25">
        <v>207.84</v>
      </c>
      <c r="CF7" s="25">
        <v>298.25</v>
      </c>
      <c r="CG7" s="25">
        <v>303.27999999999997</v>
      </c>
      <c r="CH7" s="25">
        <v>303.81</v>
      </c>
      <c r="CI7" s="25">
        <v>310.26</v>
      </c>
      <c r="CJ7" s="25">
        <v>318.99</v>
      </c>
      <c r="CK7" s="25">
        <v>317.14</v>
      </c>
      <c r="CL7" s="25">
        <v>38.04</v>
      </c>
      <c r="CM7" s="25">
        <v>32.909999999999997</v>
      </c>
      <c r="CN7" s="25">
        <v>34.44</v>
      </c>
      <c r="CO7" s="25">
        <v>38.46</v>
      </c>
      <c r="CP7" s="25">
        <v>35.21</v>
      </c>
      <c r="CQ7" s="25">
        <v>56.04</v>
      </c>
      <c r="CR7" s="25">
        <v>58.52</v>
      </c>
      <c r="CS7" s="25">
        <v>58.88</v>
      </c>
      <c r="CT7" s="25">
        <v>58.16</v>
      </c>
      <c r="CU7" s="25">
        <v>55.9</v>
      </c>
      <c r="CV7" s="25">
        <v>55</v>
      </c>
      <c r="CW7" s="25">
        <v>83.55</v>
      </c>
      <c r="CX7" s="25">
        <v>84.99</v>
      </c>
      <c r="CY7" s="25">
        <v>86.77</v>
      </c>
      <c r="CZ7" s="25">
        <v>79.16</v>
      </c>
      <c r="DA7" s="25">
        <v>85.59</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0.17</v>
      </c>
      <c r="EE7" s="25">
        <v>0.24</v>
      </c>
      <c r="EF7" s="25">
        <v>0.22</v>
      </c>
      <c r="EG7" s="25">
        <v>0.3</v>
      </c>
      <c r="EH7" s="25">
        <v>0.26</v>
      </c>
      <c r="EI7" s="25">
        <v>0.71</v>
      </c>
      <c r="EJ7" s="25">
        <v>0.72</v>
      </c>
      <c r="EK7" s="25">
        <v>0.71</v>
      </c>
      <c r="EL7" s="25">
        <v>0.55000000000000004</v>
      </c>
      <c r="EM7" s="25">
        <v>0.44</v>
      </c>
      <c r="EN7" s="25">
        <v>0.4</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48</v>
      </c>
      <c r="B10" s="28">
        <f>DATEVALUE($B7-B11&amp;"/1/"&amp;B12)</f>
        <v>36892</v>
      </c>
      <c r="C10" s="28">
        <f t="shared" ref="C10:F10" si="15">DATEVALUE($B7-C11&amp;"/1/"&amp;C12)</f>
        <v>37257</v>
      </c>
      <c r="D10" s="28">
        <f t="shared" si="15"/>
        <v>37622</v>
      </c>
      <c r="E10" s="28">
        <f t="shared" si="15"/>
        <v>37987</v>
      </c>
      <c r="F10" s="28">
        <f t="shared" si="15"/>
        <v>38353</v>
      </c>
    </row>
    <row r="11" spans="1:144">
      <c r="B11">
        <v>22</v>
      </c>
      <c r="C11">
        <v>21</v>
      </c>
      <c r="D11">
        <v>20</v>
      </c>
      <c r="E11">
        <v>19</v>
      </c>
      <c r="F11">
        <v>18</v>
      </c>
      <c r="G11" t="s">
        <v>110</v>
      </c>
    </row>
    <row r="12" spans="1:144">
      <c r="B12">
        <v>1</v>
      </c>
      <c r="C12">
        <v>1</v>
      </c>
      <c r="D12">
        <v>1</v>
      </c>
      <c r="E12">
        <v>1</v>
      </c>
      <c r="F12">
        <v>1</v>
      </c>
      <c r="G12" t="s">
        <v>111</v>
      </c>
    </row>
    <row r="13" spans="1:144">
      <c r="B13" t="s">
        <v>112</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6a6e49-b841-4273-aa51-4b8ad521ab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BF8C498D324C4A840107CDE14D7A6D" ma:contentTypeVersion="12" ma:contentTypeDescription="新しいドキュメントを作成します。" ma:contentTypeScope="" ma:versionID="8950af8cdc4ed850ab3e71af300f2e1c">
  <xsd:schema xmlns:xsd="http://www.w3.org/2001/XMLSchema" xmlns:xs="http://www.w3.org/2001/XMLSchema" xmlns:p="http://schemas.microsoft.com/office/2006/metadata/properties" xmlns:ns2="136a6e49-b841-4273-aa51-4b8ad521ab15" xmlns:ns3="5c7e6db1-12e1-41dc-bce2-cfc946019134" targetNamespace="http://schemas.microsoft.com/office/2006/metadata/properties" ma:root="true" ma:fieldsID="ae2b559e135bbab90c149fbba1283bf0" ns2:_="" ns3:_="">
    <xsd:import namespace="136a6e49-b841-4273-aa51-4b8ad521ab15"/>
    <xsd:import namespace="5c7e6db1-12e1-41dc-bce2-cfc94601913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a6e49-b841-4273-aa51-4b8ad521ab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a8428589-5cc2-4ead-9c5d-0de2553309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e6db1-12e1-41dc-bce2-cfc94601913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A40CFC-94CB-4E1D-9BD4-94D36E186F33}"/>
</file>

<file path=customXml/itemProps2.xml><?xml version="1.0" encoding="utf-8"?>
<ds:datastoreItem xmlns:ds="http://schemas.openxmlformats.org/officeDocument/2006/customXml" ds:itemID="{68C34DE4-A2BA-4A40-87E0-A1C142AF4C43}"/>
</file>

<file path=customXml/itemProps3.xml><?xml version="1.0" encoding="utf-8"?>
<ds:datastoreItem xmlns:ds="http://schemas.openxmlformats.org/officeDocument/2006/customXml" ds:itemID="{7952D1A1-85A8-43FD-9382-D85E9B505BC6}"/>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0x0101001DBF8C498D324C4A840107CDE14D7A6D</vt:lpwstr>
  </property>
  <property fmtid="{D5CDD505-2E9C-101B-9397-08002B2CF9AE}" pid="3" name="MediaServiceImageTags">
    <vt:lpwstr/>
  </property>
</Properties>
</file>