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92.168.190.93\03財務\0庶務\0諸務\財政\公営企業関係\R5\20240202回答　公営企業に係る経営比較分析表（令和４年度決算）の分析等について\"/>
    </mc:Choice>
  </mc:AlternateContent>
  <xr:revisionPtr revIDLastSave="0" documentId="13_ncr:1_{1804FAB2-4B97-4DDB-A1C1-687A65677542}" xr6:coauthVersionLast="47" xr6:coauthVersionMax="47" xr10:uidLastSave="{00000000-0000-0000-0000-000000000000}"/>
  <workbookProtection workbookAlgorithmName="SHA-512" workbookHashValue="G0Uyzda7H97TOLETW1sSmkRaNqDzL5VkvgZKBTpkR/XZJvrZdPYDpm+wAnHMWr3RpTKKvc7/NmrvWLk80Bt7nw==" workbookSaltValue="bZbYzYZNNJSk3eDSocuBRg==" workbookSpinCount="100000" lockStructure="1"/>
  <bookViews>
    <workbookView xWindow="-120" yWindow="-120" windowWidth="20730" windowHeight="1131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S6" i="5"/>
  <c r="AL8" i="4" s="1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K86" i="4"/>
  <c r="H86" i="4"/>
  <c r="E86" i="4"/>
  <c r="AL10" i="4"/>
  <c r="AD10" i="4"/>
  <c r="B10" i="4"/>
  <c r="AT8" i="4"/>
  <c r="I8" i="4"/>
  <c r="B8" i="4"/>
</calcChain>
</file>

<file path=xl/sharedStrings.xml><?xml version="1.0" encoding="utf-8"?>
<sst xmlns="http://schemas.openxmlformats.org/spreadsheetml/2006/main" count="236" uniqueCount="118">
  <si>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</si>
  <si>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</si>
  <si>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</si>
  <si>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</si>
  <si>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</si>
  <si>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</si>
  <si>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</si>
  <si>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</si>
  <si>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</si>
  <si>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</si>
  <si>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</si>
  <si>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</si>
  <si>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</si>
  <si>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</si>
  <si>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</si>
  <si>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</si>
  <si>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</si>
  <si>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</si>
  <si>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</si>
  <si>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</si>
  <si>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</si>
  <si>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</si>
  <si>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</si>
  <si>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</si>
  <si>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</si>
  <si>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</si>
  <si>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</si>
  <si>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</si>
  <si>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</si>
  <si>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</si>
  <si>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</si>
  <si>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</si>
  <si>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</si>
  <si>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</si>
  <si>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</si>
  <si>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</si>
  <si>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</si>
  <si>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</si>
  <si>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</si>
  <si>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</si>
  <si>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</si>
  <si>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</si>
  <si>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</si>
  <si>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</si>
  <si>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</si>
  <si>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</si>
  <si>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</si>
  <si>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</si>
  <si>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</si>
  <si>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</si>
  <si>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</si>
  <si>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</si>
  <si>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</si>
  <si>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</si>
  <si>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</si>
  <si>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</si>
  <si>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</si>
  <si>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</si>
  <si>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</si>
  <si>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</si>
  <si>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</si>
  <si>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</si>
  <si>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</si>
  <si>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</si>
  <si>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</si>
  <si>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</si>
  <si>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</si>
  <si>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</si>
  <si>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</si>
  <si>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</si>
  <si>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</si>
  <si>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</si>
  <si>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</si>
  <si>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</si>
  <si>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</si>
  <si>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</si>
  <si>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</si>
  <si>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</si>
  <si>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</si>
  <si>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</si>
  <si>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</si>
  <si>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</si>
  <si>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</si>
  <si>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</si>
  <si>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</si>
  <si>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</si>
  <si>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</si>
  <si>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</si>
  <si>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</si>
  <si>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</si>
  <si>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</si>
  <si>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</si>
  <si>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</si>
  <si>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</si>
  <si>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</si>
  <si>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</si>
  <si>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</si>
  <si>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</si>
  <si>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</si>
  <si>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</si>
  <si>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</si>
  <si>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</si>
  <si>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</si>
  <si>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</si>
  <si>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</si>
  <si>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</si>
  <si>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</si>
  <si>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</si>
  <si>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</si>
  <si>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</si>
  <si>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</si>
  <si>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</si>
  <si>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</si>
  <si>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</si>
  <si>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</si>
  <si>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①収益的収支比率について、前年度比で3.17%増加したが、依然として、一般会計繰入金に依存する状況が続いているため、料金改定など料金収入での財源確保に取り組む必要がある。
④企業債残高対事業規模比率について、現在投資事業を行っていない。供用開始後20年を経過する施設があり、今後施設の長寿命化、機能強化を進めて行く必要があることから、多額の支出が見込まれるため、今後の比率は増加となると思われる。
⑤経費回収率について、類似団体平均値を超えている。しかし、100％を下回っており、今後の施設更新等の投資を考えると、更なる財源確保が必要となるため、料金改定などを検討する必要がある。
⑥汚水処理原価について、類似団体平均値より低く、適正であると思われる。今後更に効率的な汚水処理を実施するにあたって有収水量、収入料金増加のために接続率の向上を図る。
⑦施設利用率について、人口減少、処理数量減少から使用率も若干低下しているが、今後未加入世帯の継続を考えると適正だと思われる。
⑧水洗化率について、昨年とほぼ同等であるが、更なる向上のため、加入促進を図る。</t>
    <rPh sb="23" eb="25">
      <t>ゾウカ</t>
    </rPh>
    <rPh sb="29" eb="31">
      <t>イゼン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</si>
  <si>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サクテイ</t>
    </rPh>
    <rPh sb="51" eb="54">
      <t>サイテキカ</t>
    </rPh>
    <rPh sb="54" eb="56">
      <t>コウソウ</t>
    </rPh>
    <rPh sb="57" eb="58">
      <t>モト</t>
    </rPh>
    <rPh sb="60" eb="63">
      <t>ケイカクテキ</t>
    </rPh>
    <rPh sb="64" eb="66">
      <t>コウシン</t>
    </rPh>
    <rPh sb="67" eb="68">
      <t>オコナ</t>
    </rPh>
    <rPh sb="72" eb="74">
      <t>ヒツヨウ</t>
    </rPh>
    <phoneticPr fontId="4"/>
  </si>
  <si>
    <t>　管渠改善率について、現在は管渠の更新をしていないが、供用開始20年を経過する施設もあるため、策定した最適化構想を基に、計画的な更新を行っていく必要がある。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</si>
</sst>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E-456F-B44B-921DBC8B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E-456F-B44B-921DBC8B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47.58</c:v>
                </c:pt>
                <c:pt idx="1">
                  <c:v>44.87</c:v>
                </c:pt>
                <c:pt idx="2">
                  <c:v>44.54</c:v>
                </c:pt>
                <c:pt idx="3">
                  <c:v>42.99</c:v>
                </c:pt>
                <c:pt idx="4">
                  <c:v>42.74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D-4078-8911-5DC4D4C9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D-4078-8911-5DC4D4C94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82.05</c:v>
                </c:pt>
                <c:pt idx="1">
                  <c:v>83.03</c:v>
                </c:pt>
                <c:pt idx="2">
                  <c:v>82.98</c:v>
                </c:pt>
                <c:pt idx="3">
                  <c:v>82.61</c:v>
                </c:pt>
                <c:pt idx="4">
                  <c:v>82.37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3-412F-9F3E-785678B8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3-412F-9F3E-785678B8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102.88</c:v>
                </c:pt>
                <c:pt idx="1">
                  <c:v>100.76</c:v>
                </c:pt>
                <c:pt idx="2">
                  <c:v>101.07</c:v>
                </c:pt>
                <c:pt idx="3">
                  <c:v>97.22</c:v>
                </c:pt>
                <c:pt idx="4">
                  <c:v>100.39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C-4F1C-AC8F-EEF94A97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C-4F1C-AC8F-EEF94A97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2-4B8F-BDF3-EA5A0AB5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02-4B8F-BDF3-EA5A0AB52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C-420E-A0BD-8B4BD331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C-420E-A0BD-8B4BD3316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99-43EF-A7A7-1A9C76AD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9-43EF-A7A7-1A9C76AD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29-4199-A1BB-634A4D84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9-4199-A1BB-634A4D84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F-43DF-AF28-2A592552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3DF-AF28-2A592552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88.19</c:v>
                </c:pt>
                <c:pt idx="1">
                  <c:v>90.69</c:v>
                </c:pt>
                <c:pt idx="2">
                  <c:v>100</c:v>
                </c:pt>
                <c:pt idx="3">
                  <c:v>83.44</c:v>
                </c:pt>
                <c:pt idx="4">
                  <c:v>85.69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1-4F12-B342-D5C6AA491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1-4F12-B342-D5C6AA491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239.74</c:v>
                </c:pt>
                <c:pt idx="1">
                  <c:v>247.5</c:v>
                </c:pt>
                <c:pt idx="2">
                  <c:v>228.73</c:v>
                </c:pt>
                <c:pt idx="3">
                  <c:v>282.31</c:v>
                </c:pt>
                <c:pt idx="4">
                  <c:v>267.24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B-4766-A149-608CFBC8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B-4766-A149-608CFBC84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1" zoomScaleNormal="100" workbookViewId="0">
      <selection activeCell="BI59" sqref="BI5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福島県　平田村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5625</v>
      </c>
      <c r="AM8" s="37"/>
      <c r="AN8" s="37"/>
      <c r="AO8" s="37"/>
      <c r="AP8" s="37"/>
      <c r="AQ8" s="37"/>
      <c r="AR8" s="37"/>
      <c r="AS8" s="37"/>
      <c r="AT8" s="38">
        <f>データ!T6</f>
        <v>93.42</v>
      </c>
      <c r="AU8" s="38"/>
      <c r="AV8" s="38"/>
      <c r="AW8" s="38"/>
      <c r="AX8" s="38"/>
      <c r="AY8" s="38"/>
      <c r="AZ8" s="38"/>
      <c r="BA8" s="38"/>
      <c r="BB8" s="38">
        <f>データ!U6</f>
        <v>60.21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32.04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4400</v>
      </c>
      <c r="AE10" s="37"/>
      <c r="AF10" s="37"/>
      <c r="AG10" s="37"/>
      <c r="AH10" s="37"/>
      <c r="AI10" s="37"/>
      <c r="AJ10" s="37"/>
      <c r="AK10" s="2"/>
      <c r="AL10" s="37">
        <f>データ!V6</f>
        <v>1787</v>
      </c>
      <c r="AM10" s="37"/>
      <c r="AN10" s="37"/>
      <c r="AO10" s="37"/>
      <c r="AP10" s="37"/>
      <c r="AQ10" s="37"/>
      <c r="AR10" s="37"/>
      <c r="AS10" s="37"/>
      <c r="AT10" s="38">
        <f>データ!W6</f>
        <v>2.17</v>
      </c>
      <c r="AU10" s="38"/>
      <c r="AV10" s="38"/>
      <c r="AW10" s="38"/>
      <c r="AX10" s="38"/>
      <c r="AY10" s="38"/>
      <c r="AZ10" s="38"/>
      <c r="BA10" s="38"/>
      <c r="BB10" s="38">
        <f>データ!X6</f>
        <v>823.5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115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116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117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43</v>
      </c>
      <c r="N86" s="12" t="s">
        <v>43</v>
      </c>
      <c r="O86" s="12" t="str">
        <f>データ!EO6</f>
        <v>【0.02】</v>
      </c>
    </row>
  </sheetData>
  <sheetProtection algorithmName="SHA-512" hashValue="0HN6CVK6Ykkfc2fAnl8OZ+/5I1LIShRABOmrCzT2Sgzkw5JNMrTU8UD+mV4knL+A6ScHWyPgqKrXXGnVMzDUlQ==" saltValue="SGydZ9gB3YUiei7p0xG3W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75035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平田村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32.04</v>
      </c>
      <c r="Q6" s="20">
        <f t="shared" si="3"/>
        <v>100</v>
      </c>
      <c r="R6" s="20">
        <f t="shared" si="3"/>
        <v>4400</v>
      </c>
      <c r="S6" s="20">
        <f t="shared" si="3"/>
        <v>5625</v>
      </c>
      <c r="T6" s="20">
        <f t="shared" si="3"/>
        <v>93.42</v>
      </c>
      <c r="U6" s="20">
        <f t="shared" si="3"/>
        <v>60.21</v>
      </c>
      <c r="V6" s="20">
        <f t="shared" si="3"/>
        <v>1787</v>
      </c>
      <c r="W6" s="20">
        <f t="shared" si="3"/>
        <v>2.17</v>
      </c>
      <c r="X6" s="20">
        <f t="shared" si="3"/>
        <v>823.5</v>
      </c>
      <c r="Y6" s="21">
        <f>IF(Y7="",NA(),Y7)</f>
        <v>102.88</v>
      </c>
      <c r="Z6" s="21">
        <f t="shared" ref="Z6:AH6" si="4">IF(Z7="",NA(),Z7)</f>
        <v>100.76</v>
      </c>
      <c r="AA6" s="21">
        <f t="shared" si="4"/>
        <v>101.07</v>
      </c>
      <c r="AB6" s="21">
        <f t="shared" si="4"/>
        <v>97.22</v>
      </c>
      <c r="AC6" s="21">
        <f t="shared" si="4"/>
        <v>100.39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0.01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88.19</v>
      </c>
      <c r="BR6" s="21">
        <f t="shared" ref="BR6:BZ6" si="8">IF(BR7="",NA(),BR7)</f>
        <v>90.69</v>
      </c>
      <c r="BS6" s="21">
        <f t="shared" si="8"/>
        <v>100</v>
      </c>
      <c r="BT6" s="21">
        <f t="shared" si="8"/>
        <v>83.44</v>
      </c>
      <c r="BU6" s="21">
        <f t="shared" si="8"/>
        <v>85.69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239.74</v>
      </c>
      <c r="CC6" s="21">
        <f t="shared" ref="CC6:CK6" si="9">IF(CC7="",NA(),CC7)</f>
        <v>247.5</v>
      </c>
      <c r="CD6" s="21">
        <f t="shared" si="9"/>
        <v>228.73</v>
      </c>
      <c r="CE6" s="21">
        <f t="shared" si="9"/>
        <v>282.31</v>
      </c>
      <c r="CF6" s="21">
        <f t="shared" si="9"/>
        <v>267.24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47.58</v>
      </c>
      <c r="CN6" s="21">
        <f t="shared" ref="CN6:CV6" si="10">IF(CN7="",NA(),CN7)</f>
        <v>44.87</v>
      </c>
      <c r="CO6" s="21">
        <f t="shared" si="10"/>
        <v>44.54</v>
      </c>
      <c r="CP6" s="21">
        <f t="shared" si="10"/>
        <v>42.99</v>
      </c>
      <c r="CQ6" s="21">
        <f t="shared" si="10"/>
        <v>42.74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82.05</v>
      </c>
      <c r="CY6" s="21">
        <f t="shared" ref="CY6:DG6" si="11">IF(CY7="",NA(),CY7)</f>
        <v>83.03</v>
      </c>
      <c r="CZ6" s="21">
        <f t="shared" si="11"/>
        <v>82.98</v>
      </c>
      <c r="DA6" s="21">
        <f t="shared" si="11"/>
        <v>82.61</v>
      </c>
      <c r="DB6" s="21">
        <f t="shared" si="11"/>
        <v>82.37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75035</v>
      </c>
      <c r="D7" s="23">
        <v>47</v>
      </c>
      <c r="E7" s="23">
        <v>17</v>
      </c>
      <c r="F7" s="23">
        <v>5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32.04</v>
      </c>
      <c r="Q7" s="24">
        <v>100</v>
      </c>
      <c r="R7" s="24">
        <v>4400</v>
      </c>
      <c r="S7" s="24">
        <v>5625</v>
      </c>
      <c r="T7" s="24">
        <v>93.42</v>
      </c>
      <c r="U7" s="24">
        <v>60.21</v>
      </c>
      <c r="V7" s="24">
        <v>1787</v>
      </c>
      <c r="W7" s="24">
        <v>2.17</v>
      </c>
      <c r="X7" s="24">
        <v>823.5</v>
      </c>
      <c r="Y7" s="24">
        <v>102.88</v>
      </c>
      <c r="Z7" s="24">
        <v>100.76</v>
      </c>
      <c r="AA7" s="24">
        <v>101.07</v>
      </c>
      <c r="AB7" s="24">
        <v>97.22</v>
      </c>
      <c r="AC7" s="24">
        <v>100.39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0.01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88.19</v>
      </c>
      <c r="BR7" s="24">
        <v>90.69</v>
      </c>
      <c r="BS7" s="24">
        <v>100</v>
      </c>
      <c r="BT7" s="24">
        <v>83.44</v>
      </c>
      <c r="BU7" s="24">
        <v>85.69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239.74</v>
      </c>
      <c r="CC7" s="24">
        <v>247.5</v>
      </c>
      <c r="CD7" s="24">
        <v>228.73</v>
      </c>
      <c r="CE7" s="24">
        <v>282.31</v>
      </c>
      <c r="CF7" s="24">
        <v>267.24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47.58</v>
      </c>
      <c r="CN7" s="24">
        <v>44.87</v>
      </c>
      <c r="CO7" s="24">
        <v>44.54</v>
      </c>
      <c r="CP7" s="24">
        <v>42.99</v>
      </c>
      <c r="CQ7" s="24">
        <v>42.74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82.05</v>
      </c>
      <c r="CY7" s="24">
        <v>83.03</v>
      </c>
      <c r="CZ7" s="24">
        <v>82.98</v>
      </c>
      <c r="DA7" s="24">
        <v>82.61</v>
      </c>
      <c r="DB7" s="24">
        <v>82.37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