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kancl058\Desktop\20240202〆　経営比較分析\送付データ\"/>
    </mc:Choice>
  </mc:AlternateContent>
  <xr:revisionPtr revIDLastSave="0" documentId="13_ncr:1_{1DED56F7-3D81-4C95-A1F0-AC05EE5A8541}" xr6:coauthVersionLast="47" xr6:coauthVersionMax="47" xr10:uidLastSave="{00000000-0000-0000-0000-000000000000}"/>
  <workbookProtection workbookAlgorithmName="SHA-512" workbookHashValue="IFrR/cJYYEh/R3104/F0tLKa95e28wOx1Vi0QTSx9ngpFMBINiasTuJXq4KrBCyq5AXT2dnb0qtOGrRiT+QBDA==" workbookSaltValue="75WjwIApgUoLK4cYpL4MiA==" workbookSpinCount="100000" lockStructure="1"/>
  <bookViews>
    <workbookView xWindow="-28908" yWindow="-108" windowWidth="29016" windowHeight="1581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Q6" i="5"/>
  <c r="P6" i="5"/>
  <c r="P10" i="4" s="1"/>
  <c r="O6" i="5"/>
  <c r="I10" i="4" s="1"/>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H86" i="4"/>
  <c r="E86" i="4"/>
  <c r="AL10" i="4"/>
  <c r="AD10" i="4"/>
  <c r="W10" i="4"/>
  <c r="B10" i="4"/>
  <c r="BB8" i="4"/>
  <c r="AL8" i="4"/>
  <c r="AD8" i="4"/>
  <c r="P8" i="4"/>
  <c r="I8" i="4"/>
  <c r="B8" i="4"/>
</calcChain>
</file>

<file path=xl/sharedStrings.xml><?xml version="1.0" encoding="utf-8"?>
<sst xmlns="http://schemas.openxmlformats.org/spreadsheetml/2006/main" count="247" uniqueCount="119">
  <si>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</si>
  <si>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</si>
  <si>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</si>
  <si>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</si>
  <si>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</si>
  <si>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</si>
  <si>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</si>
  <si>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</si>
  <si>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</si>
  <si>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</si>
  <si>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</si>
  <si>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</si>
  <si>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</si>
  <si>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</si>
  <si>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</si>
  <si>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</si>
  <si>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</si>
  <si>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</si>
  <si>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</si>
  <si>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</si>
  <si>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</si>
  <si>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</si>
  <si>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</si>
  <si>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</si>
  <si>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</si>
  <si>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</si>
  <si>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</si>
  <si>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</si>
  <si>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</si>
  <si>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</si>
  <si>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</si>
  <si>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</si>
  <si>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</si>
  <si>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</si>
  <si>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</si>
  <si>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</si>
  <si>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</si>
  <si>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</si>
  <si>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</si>
  <si>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</si>
  <si>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</si>
  <si>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</si>
  <si>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</si>
  <si>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</si>
  <si>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</si>
  <si>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</si>
  <si>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</si>
  <si>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</si>
  <si>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</si>
  <si>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</si>
  <si>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</si>
  <si>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</si>
  <si>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</si>
  <si>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</si>
  <si>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</si>
  <si>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</si>
  <si>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</si>
  <si>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</si>
  <si>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</si>
  <si>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</si>
  <si>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</si>
  <si>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</si>
  <si>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</si>
  <si>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</si>
  <si>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</si>
  <si>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</si>
  <si>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</si>
  <si>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</si>
  <si>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</si>
  <si>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</si>
  <si>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</si>
  <si>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</si>
  <si>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</si>
  <si>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</si>
  <si>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</si>
  <si>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</si>
  <si>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</si>
  <si>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</si>
  <si>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</si>
  <si>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</si>
  <si>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</si>
  <si>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</si>
  <si>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</si>
  <si>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</si>
  <si>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</si>
  <si>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</si>
  <si>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</si>
  <si>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</si>
  <si>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</si>
  <si>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</si>
  <si>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</si>
  <si>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</si>
  <si>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</si>
  <si>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</si>
  <si>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</si>
  <si>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</si>
  <si>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</si>
  <si>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</si>
  <si>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金山町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</si>
  <si>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</si>
  <si>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</si>
  <si>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</si>
  <si>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</si>
  <si>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</si>
  <si>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</si>
  <si>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</si>
  <si>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</si>
  <si>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</si>
  <si>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</si>
  <si>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</si>
  <si>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</si>
  <si>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</si>
  <si>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</si>
  <si>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</si>
  <si>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</si>
  <si>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</si>
  <si>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当該事業は設備投資を進めているが、収益的収支比率が100%を下回っており経営改善を進めていく必要がある。
　原因として同規模の自治体に比べて経費回収率及び施設利用率が低く、汚水処理原価が高いため経営の効率性が低下していることが考えられる。高齢化率の上昇及び人口の減少、さらには空家が増加しており、使用料収入の減少も主要原因である。
　最も古い設備については平成14年度であり、今後は施設の維持管理費についても増大する可能性がある。地方債の償還についても大きな負担となり、公営企業会計導入（令和5年度より）に併せて、維持管理費の問題及び使用料金の設定も今後は検討する必要がある。</t>
    <rPh sb="168" eb="169">
      <t>モット</t>
    </rPh>
    <rPh sb="189" eb="191">
      <t>コンゴ</t>
    </rPh>
    <rPh sb="245" eb="247">
      <t>レイワ</t>
    </rPh>
    <rPh sb="248" eb="249">
      <t>ネン</t>
    </rPh>
    <rPh sb="249" eb="250">
      <t>ド</t>
    </rPh>
    <phoneticPr fontId="4"/>
  </si>
  <si>
    <t>　施設について最初に整備（（平成14年度））したものは約20年経過し、適切な整備が行われている条件の下では耐用年数20～30年とされており、使用頻度などにもよるが修繕費が少しずつ増大している。
　今後は大幅に維持管理費が増大する可能性があり、公営企業会計導入（令和5年度より）に併せて、長期的な視点での改修計画についても検討する必要がある。</t>
    <rPh sb="27" eb="28">
      <t>ヤク</t>
    </rPh>
    <rPh sb="30" eb="31">
      <t>ネン</t>
    </rPh>
    <rPh sb="53" eb="55">
      <t>タイヨウ</t>
    </rPh>
    <rPh sb="55" eb="57">
      <t>ネンスウ</t>
    </rPh>
    <rPh sb="130" eb="132">
      <t>レイワ</t>
    </rPh>
    <rPh sb="133" eb="135">
      <t>ネンド</t>
    </rPh>
    <phoneticPr fontId="4"/>
  </si>
  <si>
    <t>　現時点では維持管理については大規模な修繕は年間数件となっている。しかし今後は浄化槽の耐用年数を考慮すると大幅な修繕費の増加も考えられ、経営の長期的な視点から施設管理の効率化及び使用料の改定も検討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</si>
</sst>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16-458C-A411-752444216DC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716-458C-A411-752444216DC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32.4</c:v>
                </c:pt>
                <c:pt idx="1">
                  <c:v>29.25</c:v>
                </c:pt>
                <c:pt idx="2">
                  <c:v>29.01</c:v>
                </c:pt>
                <c:pt idx="3">
                  <c:v>29.86</c:v>
                </c:pt>
                <c:pt idx="4">
                  <c:v>27.35</c:v>
                </c:pt>
              </c:numCache>
            </c:numRef>
          </c:val>
          <c:extLst>
            <c:ext xmlns:c16="http://schemas.microsoft.com/office/drawing/2014/chart" uri="{C3380CC4-5D6E-409C-BE32-E72D297353CC}">
              <c16:uniqueId val="{00000000-92D6-48D1-A7A5-6E3C8AAD9FE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54.93</c:v>
                </c:pt>
                <c:pt idx="1">
                  <c:v>59.64</c:v>
                </c:pt>
                <c:pt idx="2">
                  <c:v>58.19</c:v>
                </c:pt>
                <c:pt idx="3">
                  <c:v>56.52</c:v>
                </c:pt>
                <c:pt idx="4">
                  <c:v>88.45</c:v>
                </c:pt>
              </c:numCache>
            </c:numRef>
          </c:val>
          <c:smooth val="0"/>
          <c:extLst>
            <c:ext xmlns:c16="http://schemas.microsoft.com/office/drawing/2014/chart" uri="{C3380CC4-5D6E-409C-BE32-E72D297353CC}">
              <c16:uniqueId val="{00000001-92D6-48D1-A7A5-6E3C8AAD9FE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49.42</c:v>
                </c:pt>
                <c:pt idx="2">
                  <c:v>52.76</c:v>
                </c:pt>
                <c:pt idx="3">
                  <c:v>55.64</c:v>
                </c:pt>
                <c:pt idx="4">
                  <c:v>66.989999999999995</c:v>
                </c:pt>
              </c:numCache>
            </c:numRef>
          </c:val>
          <c:extLst>
            <c:ext xmlns:c16="http://schemas.microsoft.com/office/drawing/2014/chart" uri="{C3380CC4-5D6E-409C-BE32-E72D297353CC}">
              <c16:uniqueId val="{00000000-DCA1-4D0A-A7D6-63A2D750ECC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65.569999999999993</c:v>
                </c:pt>
                <c:pt idx="1">
                  <c:v>90.63</c:v>
                </c:pt>
                <c:pt idx="2">
                  <c:v>87.8</c:v>
                </c:pt>
                <c:pt idx="3">
                  <c:v>88.43</c:v>
                </c:pt>
                <c:pt idx="4">
                  <c:v>90.34</c:v>
                </c:pt>
              </c:numCache>
            </c:numRef>
          </c:val>
          <c:smooth val="0"/>
          <c:extLst>
            <c:ext xmlns:c16="http://schemas.microsoft.com/office/drawing/2014/chart" uri="{C3380CC4-5D6E-409C-BE32-E72D297353CC}">
              <c16:uniqueId val="{00000001-DCA1-4D0A-A7D6-63A2D750ECC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92.35</c:v>
                </c:pt>
                <c:pt idx="1">
                  <c:v>94.63</c:v>
                </c:pt>
                <c:pt idx="2">
                  <c:v>93.87</c:v>
                </c:pt>
                <c:pt idx="3">
                  <c:v>87.95</c:v>
                </c:pt>
                <c:pt idx="4">
                  <c:v>96.82</c:v>
                </c:pt>
              </c:numCache>
            </c:numRef>
          </c:val>
          <c:extLst>
            <c:ext xmlns:c16="http://schemas.microsoft.com/office/drawing/2014/chart" uri="{C3380CC4-5D6E-409C-BE32-E72D297353CC}">
              <c16:uniqueId val="{00000000-1ACD-42A7-BC80-A8BA76943D8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CD-42A7-BC80-A8BA76943D8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863-4186-80C9-BF30CD2063D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63-4186-80C9-BF30CD2063D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15-4810-BE08-2548A4BABF2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15-4810-BE08-2548A4BABF2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BA-418D-AC2A-8027B673079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BA-418D-AC2A-8027B673079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280-4736-A653-1965FB25B1A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80-4736-A653-1965FB25B1A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1449.61</c:v>
                </c:pt>
                <c:pt idx="1">
                  <c:v>35.92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DE6-413D-9918-80C9435F86A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386.46</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4DE6-413D-9918-80C9435F86A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40.28</c:v>
                </c:pt>
                <c:pt idx="1">
                  <c:v>38.06</c:v>
                </c:pt>
                <c:pt idx="2">
                  <c:v>35.729999999999997</c:v>
                </c:pt>
                <c:pt idx="3">
                  <c:v>29.31</c:v>
                </c:pt>
                <c:pt idx="4">
                  <c:v>33.78</c:v>
                </c:pt>
              </c:numCache>
            </c:numRef>
          </c:val>
          <c:extLst>
            <c:ext xmlns:c16="http://schemas.microsoft.com/office/drawing/2014/chart" uri="{C3380CC4-5D6E-409C-BE32-E72D297353CC}">
              <c16:uniqueId val="{00000000-F934-4461-A9DA-9AC6356E373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55.85</c:v>
                </c:pt>
                <c:pt idx="1">
                  <c:v>62.5</c:v>
                </c:pt>
                <c:pt idx="2">
                  <c:v>60.59</c:v>
                </c:pt>
                <c:pt idx="3">
                  <c:v>60</c:v>
                </c:pt>
                <c:pt idx="4">
                  <c:v>59.01</c:v>
                </c:pt>
              </c:numCache>
            </c:numRef>
          </c:val>
          <c:smooth val="0"/>
          <c:extLst>
            <c:ext xmlns:c16="http://schemas.microsoft.com/office/drawing/2014/chart" uri="{C3380CC4-5D6E-409C-BE32-E72D297353CC}">
              <c16:uniqueId val="{00000001-F934-4461-A9DA-9AC6356E373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526.27</c:v>
                </c:pt>
                <c:pt idx="1">
                  <c:v>615.30999999999995</c:v>
                </c:pt>
                <c:pt idx="2">
                  <c:v>650.17999999999995</c:v>
                </c:pt>
                <c:pt idx="3">
                  <c:v>774.07</c:v>
                </c:pt>
                <c:pt idx="4">
                  <c:v>725.51</c:v>
                </c:pt>
              </c:numCache>
            </c:numRef>
          </c:val>
          <c:extLst>
            <c:ext xmlns:c16="http://schemas.microsoft.com/office/drawing/2014/chart" uri="{C3380CC4-5D6E-409C-BE32-E72D297353CC}">
              <c16:uniqueId val="{00000000-580F-4A0C-AFD9-B8EE31DAE16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287.91000000000003</c:v>
                </c:pt>
                <c:pt idx="1">
                  <c:v>269.33</c:v>
                </c:pt>
                <c:pt idx="2">
                  <c:v>280.23</c:v>
                </c:pt>
                <c:pt idx="3">
                  <c:v>282.70999999999998</c:v>
                </c:pt>
                <c:pt idx="4">
                  <c:v>291.82</c:v>
                </c:pt>
              </c:numCache>
            </c:numRef>
          </c:val>
          <c:smooth val="0"/>
          <c:extLst>
            <c:ext xmlns:c16="http://schemas.microsoft.com/office/drawing/2014/chart" uri="{C3380CC4-5D6E-409C-BE32-E72D297353CC}">
              <c16:uniqueId val="{00000001-580F-4A0C-AFD9-B8EE31DAE16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H21"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福島県　金山町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46">
        <f>データ!S6</f>
        <v>1801</v>
      </c>
      <c r="AM8" s="46"/>
      <c r="AN8" s="46"/>
      <c r="AO8" s="46"/>
      <c r="AP8" s="46"/>
      <c r="AQ8" s="46"/>
      <c r="AR8" s="46"/>
      <c r="AS8" s="46"/>
      <c r="AT8" s="45">
        <f>データ!T6</f>
        <v>293.92</v>
      </c>
      <c r="AU8" s="45"/>
      <c r="AV8" s="45"/>
      <c r="AW8" s="45"/>
      <c r="AX8" s="45"/>
      <c r="AY8" s="45"/>
      <c r="AZ8" s="45"/>
      <c r="BA8" s="45"/>
      <c r="BB8" s="45">
        <f>データ!U6</f>
        <v>6.13</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85.79</v>
      </c>
      <c r="Q10" s="45"/>
      <c r="R10" s="45"/>
      <c r="S10" s="45"/>
      <c r="T10" s="45"/>
      <c r="U10" s="45"/>
      <c r="V10" s="45"/>
      <c r="W10" s="45">
        <f>データ!Q6</f>
        <v>100</v>
      </c>
      <c r="X10" s="45"/>
      <c r="Y10" s="45"/>
      <c r="Z10" s="45"/>
      <c r="AA10" s="45"/>
      <c r="AB10" s="45"/>
      <c r="AC10" s="45"/>
      <c r="AD10" s="46">
        <f>データ!R6</f>
        <v>3570</v>
      </c>
      <c r="AE10" s="46"/>
      <c r="AF10" s="46"/>
      <c r="AG10" s="46"/>
      <c r="AH10" s="46"/>
      <c r="AI10" s="46"/>
      <c r="AJ10" s="46"/>
      <c r="AK10" s="2"/>
      <c r="AL10" s="46">
        <f>データ!V6</f>
        <v>1533</v>
      </c>
      <c r="AM10" s="46"/>
      <c r="AN10" s="46"/>
      <c r="AO10" s="46"/>
      <c r="AP10" s="46"/>
      <c r="AQ10" s="46"/>
      <c r="AR10" s="46"/>
      <c r="AS10" s="46"/>
      <c r="AT10" s="45">
        <f>データ!W6</f>
        <v>261.82</v>
      </c>
      <c r="AU10" s="45"/>
      <c r="AV10" s="45"/>
      <c r="AW10" s="45"/>
      <c r="AX10" s="45"/>
      <c r="AY10" s="45"/>
      <c r="AZ10" s="45"/>
      <c r="BA10" s="45"/>
      <c r="BB10" s="45">
        <f>データ!X6</f>
        <v>5.86</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【307.39】</v>
      </c>
      <c r="I86" s="12" t="str">
        <f>データ!CA6</f>
        <v>【57.03】</v>
      </c>
      <c r="J86" s="12" t="str">
        <f>データ!CL6</f>
        <v>【294.83】</v>
      </c>
      <c r="K86" s="12" t="str">
        <f>データ!CW6</f>
        <v>【84.27】</v>
      </c>
      <c r="L86" s="12" t="str">
        <f>データ!DH6</f>
        <v>【86.02】</v>
      </c>
      <c r="M86" s="12" t="s">
        <v>44</v>
      </c>
      <c r="N86" s="12" t="s">
        <v>44</v>
      </c>
      <c r="O86" s="12" t="str">
        <f>データ!EO6</f>
        <v>【-】</v>
      </c>
    </row>
  </sheetData>
  <sheetProtection algorithmName="SHA-512" hashValue="u+kJL35rtrFjNgpS5+bMpM4vLJUXYik+mE7C4PFdbI+lFplmCVzk7OnlPlEdmIW22UOJ/C1R2JomRUNrSBR8Lg==" saltValue="g2xYa2XyqU4wSkb+MP0+i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74454</v>
      </c>
      <c r="D6" s="19">
        <f t="shared" si="3"/>
        <v>47</v>
      </c>
      <c r="E6" s="19">
        <f t="shared" si="3"/>
        <v>18</v>
      </c>
      <c r="F6" s="19">
        <f t="shared" si="3"/>
        <v>0</v>
      </c>
      <c r="G6" s="19">
        <f t="shared" si="3"/>
        <v>0</v>
      </c>
      <c r="H6" s="19" t="str">
        <f t="shared" si="3"/>
        <v>福島県　金山町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85.79</v>
      </c>
      <c r="Q6" s="20">
        <f t="shared" si="3"/>
        <v>100</v>
      </c>
      <c r="R6" s="20">
        <f t="shared" si="3"/>
        <v>3570</v>
      </c>
      <c r="S6" s="20">
        <f t="shared" si="3"/>
        <v>1801</v>
      </c>
      <c r="T6" s="20">
        <f t="shared" si="3"/>
        <v>293.92</v>
      </c>
      <c r="U6" s="20">
        <f t="shared" si="3"/>
        <v>6.13</v>
      </c>
      <c r="V6" s="20">
        <f t="shared" si="3"/>
        <v>1533</v>
      </c>
      <c r="W6" s="20">
        <f t="shared" si="3"/>
        <v>261.82</v>
      </c>
      <c r="X6" s="20">
        <f t="shared" si="3"/>
        <v>5.86</v>
      </c>
      <c r="Y6" s="21">
        <f>IF(Y7="",NA(),Y7)</f>
        <v>92.35</v>
      </c>
      <c r="Z6" s="21">
        <f t="shared" ref="Z6:AH6" si="4">IF(Z7="",NA(),Z7)</f>
        <v>94.63</v>
      </c>
      <c r="AA6" s="21">
        <f t="shared" si="4"/>
        <v>93.87</v>
      </c>
      <c r="AB6" s="21">
        <f t="shared" si="4"/>
        <v>87.95</v>
      </c>
      <c r="AC6" s="21">
        <f t="shared" si="4"/>
        <v>96.82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1449.61</v>
      </c>
      <c r="BG6" s="21">
        <f t="shared" ref="BG6:BO6" si="7">IF(BG7="",NA(),BG7)</f>
        <v>35.92</v>
      </c>
      <c r="BH6" s="20">
        <f t="shared" si="7"/>
        <v>0</v>
      </c>
      <c r="BI6" s="20">
        <f t="shared" si="7"/>
        <v>0</v>
      </c>
      <c r="BJ6" s="20">
        <f t="shared" si="7"/>
        <v>0</v>
      </c>
      <c r="BK6" s="21">
        <f t="shared" si="7"/>
        <v>386.46</v>
      </c>
      <c r="BL6" s="21">
        <f t="shared" si="7"/>
        <v>270.57</v>
      </c>
      <c r="BM6" s="21">
        <f t="shared" si="7"/>
        <v>294.27</v>
      </c>
      <c r="BN6" s="21">
        <f t="shared" si="7"/>
        <v>294.08999999999997</v>
      </c>
      <c r="BO6" s="21">
        <f t="shared" si="7"/>
        <v>294.08999999999997</v>
      </c>
      <c r="BP6" s="20" t="str">
        <f>IF(BP7="","",IF(BP7="-","【-】","【"&amp;SUBSTITUTE(TEXT(BP7,"#,##0.00"),"-","△")&amp;"】"))</f>
        <v>【307.39】</v>
      </c>
      <c r="BQ6" s="21">
        <f>IF(BQ7="",NA(),BQ7)</f>
        <v>40.28</v>
      </c>
      <c r="BR6" s="21">
        <f t="shared" ref="BR6:BZ6" si="8">IF(BR7="",NA(),BR7)</f>
        <v>38.06</v>
      </c>
      <c r="BS6" s="21">
        <f t="shared" si="8"/>
        <v>35.729999999999997</v>
      </c>
      <c r="BT6" s="21">
        <f t="shared" si="8"/>
        <v>29.31</v>
      </c>
      <c r="BU6" s="21">
        <f t="shared" si="8"/>
        <v>33.78</v>
      </c>
      <c r="BV6" s="21">
        <f t="shared" si="8"/>
        <v>55.85</v>
      </c>
      <c r="BW6" s="21">
        <f t="shared" si="8"/>
        <v>62.5</v>
      </c>
      <c r="BX6" s="21">
        <f t="shared" si="8"/>
        <v>60.59</v>
      </c>
      <c r="BY6" s="21">
        <f t="shared" si="8"/>
        <v>60</v>
      </c>
      <c r="BZ6" s="21">
        <f t="shared" si="8"/>
        <v>59.01</v>
      </c>
      <c r="CA6" s="20" t="str">
        <f>IF(CA7="","",IF(CA7="-","【-】","【"&amp;SUBSTITUTE(TEXT(CA7,"#,##0.00"),"-","△")&amp;"】"))</f>
        <v>【57.03】</v>
      </c>
      <c r="CB6" s="21">
        <f>IF(CB7="",NA(),CB7)</f>
        <v>526.27</v>
      </c>
      <c r="CC6" s="21">
        <f t="shared" ref="CC6:CK6" si="9">IF(CC7="",NA(),CC7)</f>
        <v>615.30999999999995</v>
      </c>
      <c r="CD6" s="21">
        <f t="shared" si="9"/>
        <v>650.17999999999995</v>
      </c>
      <c r="CE6" s="21">
        <f t="shared" si="9"/>
        <v>774.07</v>
      </c>
      <c r="CF6" s="21">
        <f t="shared" si="9"/>
        <v>725.51</v>
      </c>
      <c r="CG6" s="21">
        <f t="shared" si="9"/>
        <v>287.91000000000003</v>
      </c>
      <c r="CH6" s="21">
        <f t="shared" si="9"/>
        <v>269.33</v>
      </c>
      <c r="CI6" s="21">
        <f t="shared" si="9"/>
        <v>280.23</v>
      </c>
      <c r="CJ6" s="21">
        <f t="shared" si="9"/>
        <v>282.70999999999998</v>
      </c>
      <c r="CK6" s="21">
        <f t="shared" si="9"/>
        <v>291.82</v>
      </c>
      <c r="CL6" s="20" t="str">
        <f>IF(CL7="","",IF(CL7="-","【-】","【"&amp;SUBSTITUTE(TEXT(CL7,"#,##0.00"),"-","△")&amp;"】"))</f>
        <v>【294.83】</v>
      </c>
      <c r="CM6" s="21">
        <f>IF(CM7="",NA(),CM7)</f>
        <v>32.4</v>
      </c>
      <c r="CN6" s="21">
        <f t="shared" ref="CN6:CV6" si="10">IF(CN7="",NA(),CN7)</f>
        <v>29.25</v>
      </c>
      <c r="CO6" s="21">
        <f t="shared" si="10"/>
        <v>29.01</v>
      </c>
      <c r="CP6" s="21">
        <f t="shared" si="10"/>
        <v>29.86</v>
      </c>
      <c r="CQ6" s="21">
        <f t="shared" si="10"/>
        <v>27.35</v>
      </c>
      <c r="CR6" s="21">
        <f t="shared" si="10"/>
        <v>54.93</v>
      </c>
      <c r="CS6" s="21">
        <f t="shared" si="10"/>
        <v>59.64</v>
      </c>
      <c r="CT6" s="21">
        <f t="shared" si="10"/>
        <v>58.19</v>
      </c>
      <c r="CU6" s="21">
        <f t="shared" si="10"/>
        <v>56.52</v>
      </c>
      <c r="CV6" s="21">
        <f t="shared" si="10"/>
        <v>88.45</v>
      </c>
      <c r="CW6" s="20" t="str">
        <f>IF(CW7="","",IF(CW7="-","【-】","【"&amp;SUBSTITUTE(TEXT(CW7,"#,##0.00"),"-","△")&amp;"】"))</f>
        <v>【84.27】</v>
      </c>
      <c r="CX6" s="21">
        <f>IF(CX7="",NA(),CX7)</f>
        <v>100</v>
      </c>
      <c r="CY6" s="21">
        <f t="shared" ref="CY6:DG6" si="11">IF(CY7="",NA(),CY7)</f>
        <v>49.42</v>
      </c>
      <c r="CZ6" s="21">
        <f t="shared" si="11"/>
        <v>52.76</v>
      </c>
      <c r="DA6" s="21">
        <f t="shared" si="11"/>
        <v>55.64</v>
      </c>
      <c r="DB6" s="21">
        <f t="shared" si="11"/>
        <v>66.989999999999995</v>
      </c>
      <c r="DC6" s="21">
        <f t="shared" si="11"/>
        <v>65.569999999999993</v>
      </c>
      <c r="DD6" s="21">
        <f t="shared" si="11"/>
        <v>90.63</v>
      </c>
      <c r="DE6" s="21">
        <f t="shared" si="11"/>
        <v>87.8</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2022</v>
      </c>
      <c r="C7" s="23">
        <v>74454</v>
      </c>
      <c r="D7" s="23">
        <v>47</v>
      </c>
      <c r="E7" s="23">
        <v>18</v>
      </c>
      <c r="F7" s="23">
        <v>0</v>
      </c>
      <c r="G7" s="23">
        <v>0</v>
      </c>
      <c r="H7" s="23" t="s">
        <v>98</v>
      </c>
      <c r="I7" s="23" t="s">
        <v>99</v>
      </c>
      <c r="J7" s="23" t="s">
        <v>100</v>
      </c>
      <c r="K7" s="23" t="s">
        <v>101</v>
      </c>
      <c r="L7" s="23" t="s">
        <v>102</v>
      </c>
      <c r="M7" s="23" t="s">
        <v>103</v>
      </c>
      <c r="N7" s="24" t="s">
        <v>104</v>
      </c>
      <c r="O7" s="24" t="s">
        <v>105</v>
      </c>
      <c r="P7" s="24">
        <v>85.79</v>
      </c>
      <c r="Q7" s="24">
        <v>100</v>
      </c>
      <c r="R7" s="24">
        <v>3570</v>
      </c>
      <c r="S7" s="24">
        <v>1801</v>
      </c>
      <c r="T7" s="24">
        <v>293.92</v>
      </c>
      <c r="U7" s="24">
        <v>6.13</v>
      </c>
      <c r="V7" s="24">
        <v>1533</v>
      </c>
      <c r="W7" s="24">
        <v>261.82</v>
      </c>
      <c r="X7" s="24">
        <v>5.86</v>
      </c>
      <c r="Y7" s="24">
        <v>92.35</v>
      </c>
      <c r="Z7" s="24">
        <v>94.63</v>
      </c>
      <c r="AA7" s="24">
        <v>93.87</v>
      </c>
      <c r="AB7" s="24">
        <v>87.95</v>
      </c>
      <c r="AC7" s="24">
        <v>96.82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1449.61</v>
      </c>
      <c r="BG7" s="24">
        <v>35.92</v>
      </c>
      <c r="BH7" s="24">
        <v>0</v>
      </c>
      <c r="BI7" s="24">
        <v>0</v>
      </c>
      <c r="BJ7" s="24">
        <v>0</v>
      </c>
      <c r="BK7" s="24">
        <v>386.46</v>
      </c>
      <c r="BL7" s="24">
        <v>270.57</v>
      </c>
      <c r="BM7" s="24">
        <v>294.27</v>
      </c>
      <c r="BN7" s="24">
        <v>294.08999999999997</v>
      </c>
      <c r="BO7" s="24">
        <v>294.08999999999997</v>
      </c>
      <c r="BP7" s="24">
        <v>307.39</v>
      </c>
      <c r="BQ7" s="24">
        <v>40.28</v>
      </c>
      <c r="BR7" s="24">
        <v>38.06</v>
      </c>
      <c r="BS7" s="24">
        <v>35.729999999999997</v>
      </c>
      <c r="BT7" s="24">
        <v>29.31</v>
      </c>
      <c r="BU7" s="24">
        <v>33.78</v>
      </c>
      <c r="BV7" s="24">
        <v>55.85</v>
      </c>
      <c r="BW7" s="24">
        <v>62.5</v>
      </c>
      <c r="BX7" s="24">
        <v>60.59</v>
      </c>
      <c r="BY7" s="24">
        <v>60</v>
      </c>
      <c r="BZ7" s="24">
        <v>59.01</v>
      </c>
      <c r="CA7" s="24">
        <v>57.03</v>
      </c>
      <c r="CB7" s="24">
        <v>526.27</v>
      </c>
      <c r="CC7" s="24">
        <v>615.30999999999995</v>
      </c>
      <c r="CD7" s="24">
        <v>650.17999999999995</v>
      </c>
      <c r="CE7" s="24">
        <v>774.07</v>
      </c>
      <c r="CF7" s="24">
        <v>725.51</v>
      </c>
      <c r="CG7" s="24">
        <v>287.91000000000003</v>
      </c>
      <c r="CH7" s="24">
        <v>269.33</v>
      </c>
      <c r="CI7" s="24">
        <v>280.23</v>
      </c>
      <c r="CJ7" s="24">
        <v>282.70999999999998</v>
      </c>
      <c r="CK7" s="24">
        <v>291.82</v>
      </c>
      <c r="CL7" s="24">
        <v>294.83</v>
      </c>
      <c r="CM7" s="24">
        <v>32.4</v>
      </c>
      <c r="CN7" s="24">
        <v>29.25</v>
      </c>
      <c r="CO7" s="24">
        <v>29.01</v>
      </c>
      <c r="CP7" s="24">
        <v>29.86</v>
      </c>
      <c r="CQ7" s="24">
        <v>27.35</v>
      </c>
      <c r="CR7" s="24">
        <v>54.93</v>
      </c>
      <c r="CS7" s="24">
        <v>59.64</v>
      </c>
      <c r="CT7" s="24">
        <v>58.19</v>
      </c>
      <c r="CU7" s="24">
        <v>56.52</v>
      </c>
      <c r="CV7" s="24">
        <v>88.45</v>
      </c>
      <c r="CW7" s="24">
        <v>84.27</v>
      </c>
      <c r="CX7" s="24">
        <v>100</v>
      </c>
      <c r="CY7" s="24">
        <v>49.42</v>
      </c>
      <c r="CZ7" s="24">
        <v>52.76</v>
      </c>
      <c r="DA7" s="24">
        <v>55.64</v>
      </c>
      <c r="DB7" s="24">
        <v>66.989999999999995</v>
      </c>
      <c r="DC7" s="24">
        <v>65.569999999999993</v>
      </c>
      <c r="DD7" s="24">
        <v>90.63</v>
      </c>
      <c r="DE7" s="24">
        <v>87.8</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