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ancl058\Desktop\20240202〆　経営比較分析\送付データ\"/>
    </mc:Choice>
  </mc:AlternateContent>
  <xr:revisionPtr revIDLastSave="0" documentId="13_ncr:1_{35DE8241-447D-47E2-8E20-721364DCD327}" xr6:coauthVersionLast="47" xr6:coauthVersionMax="47" xr10:uidLastSave="{00000000-0000-0000-0000-000000000000}"/>
  <workbookProtection workbookAlgorithmName="SHA-512" workbookHashValue="wZYSIYOqDmVNO/u9Ubhda4vDijtugVhMLPecfS5BV4HICmI2vE9QideOta9dh3gqQHY7IfS7Ivv2uNS4dIi93A==" workbookSaltValue="0LJFGgWKAcabZrm6LBTcEA==" workbookSpinCount="100000" lockStructure="1"/>
  <bookViews>
    <workbookView xWindow="-28908" yWindow="-108" windowWidth="29016" windowHeight="158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AD10" i="4"/>
  <c r="P10" i="4"/>
  <c r="B10" i="4"/>
  <c r="AT8" i="4"/>
  <c r="AD8" i="4"/>
  <c r="W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<sst xmlns="http://schemas.openxmlformats.org/spreadsheetml/2006/main" count="236" uniqueCount="119">
  <si>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</si>
  <si>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</si>
  <si>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</si>
  <si>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</si>
  <si>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</si>
  <si>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</si>
  <si>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</si>
  <si>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</si>
  <si>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</si>
  <si>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</si>
  <si>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</si>
  <si>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</si>
  <si>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</si>
  <si>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</si>
  <si>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</si>
  <si>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</si>
  <si>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</si>
  <si>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</si>
  <si>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</si>
  <si>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</si>
  <si>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</si>
  <si>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</si>
  <si>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</si>
  <si>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</si>
  <si>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</si>
  <si>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</si>
  <si>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</si>
  <si>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</si>
  <si>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</si>
  <si>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</si>
  <si>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</si>
  <si>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</si>
  <si>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</si>
  <si>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</si>
  <si>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</si>
  <si>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</si>
  <si>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</si>
  <si>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</si>
  <si>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</si>
  <si>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</si>
  <si>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</si>
  <si>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</si>
  <si>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</si>
  <si>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</si>
  <si>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</si>
  <si>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</si>
  <si>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</si>
  <si>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</si>
  <si>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</si>
  <si>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</si>
  <si>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</si>
  <si>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</si>
  <si>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</si>
  <si>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</si>
  <si>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</si>
  <si>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</si>
  <si>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</si>
  <si>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</si>
  <si>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</si>
  <si>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</si>
  <si>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</si>
  <si>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</si>
  <si>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</si>
  <si>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</si>
  <si>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</si>
  <si>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</si>
  <si>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</si>
  <si>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</si>
  <si>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</si>
  <si>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</si>
  <si>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</si>
  <si>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</si>
  <si>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</si>
  <si>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</si>
  <si>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</si>
  <si>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</si>
  <si>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</si>
  <si>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</si>
  <si>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</si>
  <si>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</si>
  <si>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</si>
  <si>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</si>
  <si>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</si>
  <si>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</si>
  <si>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</si>
  <si>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</si>
  <si>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</si>
  <si>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</si>
  <si>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</si>
  <si>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</si>
  <si>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</si>
  <si>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</si>
  <si>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</si>
  <si>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</si>
  <si>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</si>
  <si>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</si>
  <si>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</si>
  <si>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</si>
  <si>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</si>
  <si>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</si>
  <si>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</si>
  <si>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</si>
  <si>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</si>
  <si>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</si>
  <si>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</si>
  <si>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</si>
  <si>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</si>
  <si>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</si>
  <si>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</si>
  <si>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</si>
  <si>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</si>
  <si>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</si>
  <si>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</si>
  <si>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</si>
  <si>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</si>
  <si>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</si>
  <si>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使用料収入及び一般会計からの繰入金で維持管理経費等を賄っている。
　規模が極めて小さい施設・会計であり該当地域に居住している住宅の接続率は100％であること、過疎高齢化が進んでいることなどから利用者増が見込めない状況で、今後は人口減から料金収入が減少していくことが想定される。
　今後数年で地方債の償還が終了する予定であるが、施設改修などを念頭において、施設管理経費の見直しなど経費削減を進めるとともに、継続可能な料金設定についても検討を行うことが必要となる。</t>
    <rPh sb="111" eb="113">
      <t>コンゴ</t>
    </rPh>
    <phoneticPr fontId="4"/>
  </si>
  <si>
    <t>　供用開始が平成14年であることや小規模な施設で管渠延長も短いことから、基幹的施設等については今のところ健全な状態を保っている。引き続き適正な管理に努め長寿命化を及び長期的視野での改修計画を検討する必要がある。</t>
    <rPh sb="64" eb="65">
      <t>ヒ</t>
    </rPh>
    <rPh sb="66" eb="67">
      <t>ツヅ</t>
    </rPh>
    <phoneticPr fontId="4"/>
  </si>
  <si>
    <t>　現在のところ施設の大規模な修繕等は予定されていないが、使用料収入の減少が予想される状況である。引き続き適正な施設管理及び改修計画と適正な料金設定について検討を続ける必要がある。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</si>
</sst>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A-475B-8B11-0583D38E1FE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5DEA-475B-8B11-0583D38E1FE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25</c:v>
                </c:pt>
                <c:pt idx="1">
                  <c:v>25</c:v>
                </c:pt>
                <c:pt idx="2">
                  <c:v>31.25</c:v>
                </c:pt>
                <c:pt idx="3">
                  <c:v>31.25</c:v>
                </c:pt>
                <c:pt idx="4">
                  <c:v>31.25</c:v>
                </c:pt>
              </c:numCache>
            </c:numRef>
          </c:val>
          <c:extLst>
            <c:ext xmlns:c16="http://schemas.microsoft.com/office/drawing/2014/chart" uri="{C3380CC4-5D6E-409C-BE32-E72D297353CC}">
              <c16:uniqueId val="{00000000-4819-4551-83BF-86DE4F8B09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819-4551-83BF-86DE4F8B09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19C-4E60-AD93-7E722C54FE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919C-4E60-AD93-7E722C54FE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121.95</c:v>
                </c:pt>
              </c:numCache>
            </c:numRef>
          </c:val>
          <c:extLst>
            <c:ext xmlns:c16="http://schemas.microsoft.com/office/drawing/2014/chart" uri="{C3380CC4-5D6E-409C-BE32-E72D297353CC}">
              <c16:uniqueId val="{00000000-DD54-4BE5-AD5C-EBCB4A6862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54-4BE5-AD5C-EBCB4A6862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68-4997-9790-998F89822E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68-4997-9790-998F89822E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8F-41C1-81F2-CEA82E01C13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F-41C1-81F2-CEA82E01C13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8B-476D-8194-E938B54BA6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8B-476D-8194-E938B54BA6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D5-4D63-93C7-E2B84BA4FAB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D5-4D63-93C7-E2B84BA4FAB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175.38</c:v>
                </c:pt>
                <c:pt idx="1">
                  <c:v>174.85</c:v>
                </c:pt>
                <c:pt idx="2">
                  <c:v>175.13</c:v>
                </c:pt>
                <c:pt idx="3">
                  <c:v>176.81</c:v>
                </c:pt>
                <c:pt idx="4">
                  <c:v>179.18</c:v>
                </c:pt>
              </c:numCache>
            </c:numRef>
          </c:val>
          <c:extLst>
            <c:ext xmlns:c16="http://schemas.microsoft.com/office/drawing/2014/chart" uri="{C3380CC4-5D6E-409C-BE32-E72D297353CC}">
              <c16:uniqueId val="{00000000-6A38-4316-AADA-C1B093D2D7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A38-4316-AADA-C1B093D2D7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46.92</c:v>
                </c:pt>
                <c:pt idx="1">
                  <c:v>48.09</c:v>
                </c:pt>
                <c:pt idx="2">
                  <c:v>47.74</c:v>
                </c:pt>
                <c:pt idx="3">
                  <c:v>46.92</c:v>
                </c:pt>
                <c:pt idx="4">
                  <c:v>49.24</c:v>
                </c:pt>
              </c:numCache>
            </c:numRef>
          </c:val>
          <c:extLst>
            <c:ext xmlns:c16="http://schemas.microsoft.com/office/drawing/2014/chart" uri="{C3380CC4-5D6E-409C-BE32-E72D297353CC}">
              <c16:uniqueId val="{00000000-37B5-4706-8755-7797B2DC037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7B5-4706-8755-7797B2DC037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1373.21</c:v>
                </c:pt>
                <c:pt idx="1">
                  <c:v>1452.57</c:v>
                </c:pt>
                <c:pt idx="2">
                  <c:v>1078.28</c:v>
                </c:pt>
                <c:pt idx="3">
                  <c:v>1306.92</c:v>
                </c:pt>
                <c:pt idx="4">
                  <c:v>1285.06</c:v>
                </c:pt>
              </c:numCache>
            </c:numRef>
          </c:val>
          <c:extLst>
            <c:ext xmlns:c16="http://schemas.microsoft.com/office/drawing/2014/chart" uri="{C3380CC4-5D6E-409C-BE32-E72D297353CC}">
              <c16:uniqueId val="{00000000-9DC1-4913-A4E3-8C6FB7837D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9DC1-4913-A4E3-8C6FB7837D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51" zoomScale="85" zoomScaleNormal="85"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金山町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1801</v>
      </c>
      <c r="AM8" s="46"/>
      <c r="AN8" s="46"/>
      <c r="AO8" s="46"/>
      <c r="AP8" s="46"/>
      <c r="AQ8" s="46"/>
      <c r="AR8" s="46"/>
      <c r="AS8" s="46"/>
      <c r="AT8" s="45">
        <f>データ!T6</f>
        <v>293.92</v>
      </c>
      <c r="AU8" s="45"/>
      <c r="AV8" s="45"/>
      <c r="AW8" s="45"/>
      <c r="AX8" s="45"/>
      <c r="AY8" s="45"/>
      <c r="AZ8" s="45"/>
      <c r="BA8" s="45"/>
      <c r="BB8" s="45">
        <f>データ!U6</f>
        <v>6.13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1.9</v>
      </c>
      <c r="Q10" s="45"/>
      <c r="R10" s="45"/>
      <c r="S10" s="45"/>
      <c r="T10" s="45"/>
      <c r="U10" s="45"/>
      <c r="V10" s="45"/>
      <c r="W10" s="45">
        <f>データ!Q6</f>
        <v>98.02</v>
      </c>
      <c r="X10" s="45"/>
      <c r="Y10" s="45"/>
      <c r="Z10" s="45"/>
      <c r="AA10" s="45"/>
      <c r="AB10" s="45"/>
      <c r="AC10" s="45"/>
      <c r="AD10" s="46">
        <f>データ!R6</f>
        <v>4950</v>
      </c>
      <c r="AE10" s="46"/>
      <c r="AF10" s="46"/>
      <c r="AG10" s="46"/>
      <c r="AH10" s="46"/>
      <c r="AI10" s="46"/>
      <c r="AJ10" s="46"/>
      <c r="AK10" s="2"/>
      <c r="AL10" s="46">
        <f>データ!V6</f>
        <v>34</v>
      </c>
      <c r="AM10" s="46"/>
      <c r="AN10" s="46"/>
      <c r="AO10" s="46"/>
      <c r="AP10" s="46"/>
      <c r="AQ10" s="46"/>
      <c r="AR10" s="46"/>
      <c r="AS10" s="46"/>
      <c r="AT10" s="45">
        <f>データ!W6</f>
        <v>0.03</v>
      </c>
      <c r="AU10" s="45"/>
      <c r="AV10" s="45"/>
      <c r="AW10" s="45"/>
      <c r="AX10" s="45"/>
      <c r="AY10" s="45"/>
      <c r="AZ10" s="45"/>
      <c r="BA10" s="45"/>
      <c r="BB10" s="45">
        <f>データ!X6</f>
        <v>1133.33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naSxR/FdpoKs41nANbP6tI4AXc1k4i8KBoLPRD516+kqCU8eVC1bf4pDzG59Lbo1U3V0vrDcRemzOUBn4OB6Qg==" saltValue="sMOU9mdF2M8EDrBQju64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74454</v>
      </c>
      <c r="D6" s="19">
        <f t="shared" si="3"/>
        <v>47</v>
      </c>
      <c r="E6" s="19">
        <f t="shared" si="3"/>
        <v>17</v>
      </c>
      <c r="F6" s="19">
        <f t="shared" si="3"/>
        <v>5</v>
      </c>
      <c r="G6" s="19">
        <f t="shared" si="3"/>
        <v>0</v>
      </c>
      <c r="H6" s="19" t="str">
        <f t="shared" si="3"/>
        <v>福島県　金山町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v>
      </c>
      <c r="Q6" s="20">
        <f t="shared" si="3"/>
        <v>98.02</v>
      </c>
      <c r="R6" s="20">
        <f t="shared" si="3"/>
        <v>4950</v>
      </c>
      <c r="S6" s="20">
        <f t="shared" si="3"/>
        <v>1801</v>
      </c>
      <c r="T6" s="20">
        <f t="shared" si="3"/>
        <v>293.92</v>
      </c>
      <c r="U6" s="20">
        <f t="shared" si="3"/>
        <v>6.13</v>
      </c>
      <c r="V6" s="20">
        <f t="shared" si="3"/>
        <v>34</v>
      </c>
      <c r="W6" s="20">
        <f t="shared" si="3"/>
        <v>0.03</v>
      </c>
      <c r="X6" s="20">
        <f t="shared" si="3"/>
        <v>1133.33</v>
      </c>
      <c r="Y6" s="21">
        <f>IF(Y7="",NA(),Y7)</f>
        <v>100</v>
      </c>
      <c r="Z6" s="21">
        <f t="shared" ref="Z6:AH6" si="4">IF(Z7="",NA(),Z7)</f>
        <v>100</v>
      </c>
      <c r="AA6" s="21">
        <f t="shared" si="4"/>
        <v>100</v>
      </c>
      <c r="AB6" s="21">
        <f t="shared" si="4"/>
        <v>100</v>
      </c>
      <c r="AC6" s="21">
        <f t="shared" si="4"/>
        <v>121.95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175.38</v>
      </c>
      <c r="BG6" s="21">
        <f t="shared" ref="BG6:BO6" si="7">IF(BG7="",NA(),BG7)</f>
        <v>174.85</v>
      </c>
      <c r="BH6" s="21">
        <f t="shared" si="7"/>
        <v>175.13</v>
      </c>
      <c r="BI6" s="21">
        <f t="shared" si="7"/>
        <v>176.81</v>
      </c>
      <c r="BJ6" s="21">
        <f t="shared" si="7"/>
        <v>179.18</v>
      </c>
      <c r="BK6" s="21">
        <f t="shared" si="7"/>
        <v>789.46</v>
      </c>
      <c r="BL6" s="21">
        <f t="shared" si="7"/>
        <v>826.83</v>
      </c>
      <c r="BM6" s="21">
        <f t="shared" si="7"/>
        <v>867.83</v>
      </c>
      <c r="BN6" s="21">
        <f t="shared" si="7"/>
        <v>791.76</v>
      </c>
      <c r="BO6" s="21">
        <f t="shared" si="7"/>
        <v>900.82</v>
      </c>
      <c r="BP6" s="20" t="str">
        <f>IF(BP7="","",IF(BP7="-","【-】","【"&amp;SUBSTITUTE(TEXT(BP7,"#,##0.00"),"-","△")&amp;"】"))</f>
        <v>【809.19】</v>
      </c>
      <c r="BQ6" s="21">
        <f>IF(BQ7="",NA(),BQ7)</f>
        <v>46.92</v>
      </c>
      <c r="BR6" s="21">
        <f t="shared" ref="BR6:BZ6" si="8">IF(BR7="",NA(),BR7)</f>
        <v>48.09</v>
      </c>
      <c r="BS6" s="21">
        <f t="shared" si="8"/>
        <v>47.74</v>
      </c>
      <c r="BT6" s="21">
        <f t="shared" si="8"/>
        <v>46.92</v>
      </c>
      <c r="BU6" s="21">
        <f t="shared" si="8"/>
        <v>49.24</v>
      </c>
      <c r="BV6" s="21">
        <f t="shared" si="8"/>
        <v>57.77</v>
      </c>
      <c r="BW6" s="21">
        <f t="shared" si="8"/>
        <v>57.31</v>
      </c>
      <c r="BX6" s="21">
        <f t="shared" si="8"/>
        <v>57.08</v>
      </c>
      <c r="BY6" s="21">
        <f t="shared" si="8"/>
        <v>56.26</v>
      </c>
      <c r="BZ6" s="21">
        <f t="shared" si="8"/>
        <v>52.94</v>
      </c>
      <c r="CA6" s="20" t="str">
        <f>IF(CA7="","",IF(CA7="-","【-】","【"&amp;SUBSTITUTE(TEXT(CA7,"#,##0.00"),"-","△")&amp;"】"))</f>
        <v>【57.02】</v>
      </c>
      <c r="CB6" s="21">
        <f>IF(CB7="",NA(),CB7)</f>
        <v>1373.21</v>
      </c>
      <c r="CC6" s="21">
        <f t="shared" ref="CC6:CK6" si="9">IF(CC7="",NA(),CC7)</f>
        <v>1452.57</v>
      </c>
      <c r="CD6" s="21">
        <f t="shared" si="9"/>
        <v>1078.28</v>
      </c>
      <c r="CE6" s="21">
        <f t="shared" si="9"/>
        <v>1306.92</v>
      </c>
      <c r="CF6" s="21">
        <f t="shared" si="9"/>
        <v>1285.06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25</v>
      </c>
      <c r="CN6" s="21">
        <f t="shared" ref="CN6:CV6" si="10">IF(CN7="",NA(),CN7)</f>
        <v>25</v>
      </c>
      <c r="CO6" s="21">
        <f t="shared" si="10"/>
        <v>31.25</v>
      </c>
      <c r="CP6" s="21">
        <f t="shared" si="10"/>
        <v>31.25</v>
      </c>
      <c r="CQ6" s="21">
        <f t="shared" si="10"/>
        <v>31.25</v>
      </c>
      <c r="CR6" s="21">
        <f t="shared" si="10"/>
        <v>50.68</v>
      </c>
      <c r="CS6" s="21">
        <f t="shared" si="10"/>
        <v>50.14</v>
      </c>
      <c r="CT6" s="21">
        <f t="shared" si="10"/>
        <v>54.83</v>
      </c>
      <c r="CU6" s="21">
        <f t="shared" si="10"/>
        <v>66.53</v>
      </c>
      <c r="CV6" s="21">
        <f t="shared" si="10"/>
        <v>52.35</v>
      </c>
      <c r="CW6" s="20" t="str">
        <f>IF(CW7="","",IF(CW7="-","【-】","【"&amp;SUBSTITUTE(TEXT(CW7,"#,##0.00"),"-","△")&amp;"】"))</f>
        <v>【52.55】</v>
      </c>
      <c r="CX6" s="21">
        <f>IF(CX7="",NA(),CX7)</f>
        <v>100</v>
      </c>
      <c r="CY6" s="21">
        <f t="shared" ref="CY6:DG6" si="11">IF(CY7="",NA(),CY7)</f>
        <v>100</v>
      </c>
      <c r="CZ6" s="21">
        <f t="shared" si="11"/>
        <v>100</v>
      </c>
      <c r="DA6" s="21">
        <f t="shared" si="11"/>
        <v>100</v>
      </c>
      <c r="DB6" s="21">
        <f t="shared" si="11"/>
        <v>100</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74454</v>
      </c>
      <c r="D7" s="23">
        <v>47</v>
      </c>
      <c r="E7" s="23">
        <v>17</v>
      </c>
      <c r="F7" s="23">
        <v>5</v>
      </c>
      <c r="G7" s="23">
        <v>0</v>
      </c>
      <c r="H7" s="23" t="s">
        <v>98</v>
      </c>
      <c r="I7" s="23" t="s">
        <v>99</v>
      </c>
      <c r="J7" s="23" t="s">
        <v>100</v>
      </c>
      <c r="K7" s="23" t="s">
        <v>101</v>
      </c>
      <c r="L7" s="23" t="s">
        <v>102</v>
      </c>
      <c r="M7" s="23" t="s">
        <v>103</v>
      </c>
      <c r="N7" s="24" t="s">
        <v>104</v>
      </c>
      <c r="O7" s="24" t="s">
        <v>105</v>
      </c>
      <c r="P7" s="24">
        <v>1.9</v>
      </c>
      <c r="Q7" s="24">
        <v>98.02</v>
      </c>
      <c r="R7" s="24">
        <v>4950</v>
      </c>
      <c r="S7" s="24">
        <v>1801</v>
      </c>
      <c r="T7" s="24">
        <v>293.92</v>
      </c>
      <c r="U7" s="24">
        <v>6.13</v>
      </c>
      <c r="V7" s="24">
        <v>34</v>
      </c>
      <c r="W7" s="24">
        <v>0.03</v>
      </c>
      <c r="X7" s="24">
        <v>1133.33</v>
      </c>
      <c r="Y7" s="24">
        <v>100</v>
      </c>
      <c r="Z7" s="24">
        <v>100</v>
      </c>
      <c r="AA7" s="24">
        <v>100</v>
      </c>
      <c r="AB7" s="24">
        <v>100</v>
      </c>
      <c r="AC7" s="24">
        <v>121.95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175.38</v>
      </c>
      <c r="BG7" s="24">
        <v>174.85</v>
      </c>
      <c r="BH7" s="24">
        <v>175.13</v>
      </c>
      <c r="BI7" s="24">
        <v>176.81</v>
      </c>
      <c r="BJ7" s="24">
        <v>179.18</v>
      </c>
      <c r="BK7" s="24">
        <v>789.46</v>
      </c>
      <c r="BL7" s="24">
        <v>826.83</v>
      </c>
      <c r="BM7" s="24">
        <v>867.83</v>
      </c>
      <c r="BN7" s="24">
        <v>791.76</v>
      </c>
      <c r="BO7" s="24">
        <v>900.82</v>
      </c>
      <c r="BP7" s="24">
        <v>809.19</v>
      </c>
      <c r="BQ7" s="24">
        <v>46.92</v>
      </c>
      <c r="BR7" s="24">
        <v>48.09</v>
      </c>
      <c r="BS7" s="24">
        <v>47.74</v>
      </c>
      <c r="BT7" s="24">
        <v>46.92</v>
      </c>
      <c r="BU7" s="24">
        <v>49.24</v>
      </c>
      <c r="BV7" s="24">
        <v>57.77</v>
      </c>
      <c r="BW7" s="24">
        <v>57.31</v>
      </c>
      <c r="BX7" s="24">
        <v>57.08</v>
      </c>
      <c r="BY7" s="24">
        <v>56.26</v>
      </c>
      <c r="BZ7" s="24">
        <v>52.94</v>
      </c>
      <c r="CA7" s="24">
        <v>57.02</v>
      </c>
      <c r="CB7" s="24">
        <v>1373.21</v>
      </c>
      <c r="CC7" s="24">
        <v>1452.57</v>
      </c>
      <c r="CD7" s="24">
        <v>1078.28</v>
      </c>
      <c r="CE7" s="24">
        <v>1306.92</v>
      </c>
      <c r="CF7" s="24">
        <v>1285.06</v>
      </c>
      <c r="CG7" s="24">
        <v>274.35000000000002</v>
      </c>
      <c r="CH7" s="24">
        <v>273.52</v>
      </c>
      <c r="CI7" s="24">
        <v>274.99</v>
      </c>
      <c r="CJ7" s="24">
        <v>282.08999999999997</v>
      </c>
      <c r="CK7" s="24">
        <v>303.27999999999997</v>
      </c>
      <c r="CL7" s="24">
        <v>273.68</v>
      </c>
      <c r="CM7" s="24">
        <v>25</v>
      </c>
      <c r="CN7" s="24">
        <v>25</v>
      </c>
      <c r="CO7" s="24">
        <v>31.25</v>
      </c>
      <c r="CP7" s="24">
        <v>31.25</v>
      </c>
      <c r="CQ7" s="24">
        <v>31.25</v>
      </c>
      <c r="CR7" s="24">
        <v>50.68</v>
      </c>
      <c r="CS7" s="24">
        <v>50.14</v>
      </c>
      <c r="CT7" s="24">
        <v>54.83</v>
      </c>
      <c r="CU7" s="24">
        <v>66.53</v>
      </c>
      <c r="CV7" s="24">
        <v>52.35</v>
      </c>
      <c r="CW7" s="24">
        <v>52.55</v>
      </c>
      <c r="CX7" s="24">
        <v>100</v>
      </c>
      <c r="CY7" s="24">
        <v>100</v>
      </c>
      <c r="CZ7" s="24">
        <v>100</v>
      </c>
      <c r="DA7" s="24">
        <v>100</v>
      </c>
      <c r="DB7" s="24">
        <v>100</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