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W:\建設課\06_2023年度\03.　特別会計\08.　決算\09． 経営分析\回答\R5\"/>
    </mc:Choice>
  </mc:AlternateContent>
  <xr:revisionPtr revIDLastSave="0" documentId="13_ncr:1_{C70A9807-A383-470B-8555-A6FE0F881FD6}" xr6:coauthVersionLast="47" xr6:coauthVersionMax="47" xr10:uidLastSave="{00000000-0000-0000-0000-000000000000}"/>
  <workbookProtection workbookAlgorithmName="SHA-512" workbookHashValue="gRjYLriAePiEw8JFif7h96cmvM3GDGErP2bxmBoSJkPQ/JxzKse8ju+D0Fcukl49VtASjGtBI/1unFyIwsmFEQ==" workbookSaltValue="/12/6rjGrcACQkTc58Z40g==" workbookSpinCount="100000" lockStructure="1"/>
  <bookViews>
    <workbookView xWindow="-108" yWindow="-108" windowWidth="23256" windowHeight="1257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E86" i="4"/>
  <c r="AL10" i="4"/>
  <c r="AD10" i="4"/>
  <c r="P10" i="4"/>
  <c r="I10" i="4"/>
  <c r="B10" i="4"/>
  <c r="AT8" i="4"/>
  <c r="AL8" i="4"/>
  <c r="P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<sst xmlns="http://schemas.openxmlformats.org/spreadsheetml/2006/main" count="236" uniqueCount="120">
  <si>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</si>
  <si>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</si>
  <si>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</si>
  <si>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</si>
  <si>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</si>
  <si>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</si>
  <si>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</si>
  <si>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</si>
  <si>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</si>
  <si>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</si>
  <si>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</si>
  <si>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</si>
  <si>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</si>
  <si>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</si>
  <si>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</si>
  <si>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</si>
  <si>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</si>
  <si>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</si>
  <si>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</si>
  <si>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</si>
  <si>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</si>
  <si>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</si>
  <si>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</si>
  <si>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</si>
  <si>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</si>
  <si>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</si>
  <si>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</si>
  <si>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</si>
  <si>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</si>
  <si>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</si>
  <si>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</si>
  <si>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</si>
  <si>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</si>
  <si>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</si>
  <si>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</si>
  <si>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</si>
  <si>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</si>
  <si>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</si>
  <si>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</si>
  <si>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</si>
  <si>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</si>
  <si>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</si>
  <si>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</si>
  <si>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</si>
  <si>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</si>
  <si>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</si>
  <si>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</si>
  <si>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</si>
  <si>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</si>
  <si>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</si>
  <si>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</si>
  <si>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</si>
  <si>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</si>
  <si>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</si>
  <si>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</si>
  <si>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</si>
  <si>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</si>
  <si>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</si>
  <si>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</si>
  <si>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</si>
  <si>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</si>
  <si>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</si>
  <si>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</si>
  <si>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</si>
  <si>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</si>
  <si>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</si>
  <si>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</si>
  <si>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</si>
  <si>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</si>
  <si>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</si>
  <si>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</si>
  <si>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</si>
  <si>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</si>
  <si>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</si>
  <si>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</si>
  <si>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</si>
  <si>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</si>
  <si>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</si>
  <si>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</si>
  <si>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</si>
  <si>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</si>
  <si>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</si>
  <si>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</si>
  <si>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</si>
  <si>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</si>
  <si>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</si>
  <si>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</si>
  <si>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</si>
  <si>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</si>
  <si>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</si>
  <si>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</si>
  <si>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</si>
  <si>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</si>
  <si>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</si>
  <si>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</si>
  <si>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</si>
  <si>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</si>
  <si>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</si>
  <si>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北塩原村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</si>
  <si>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</si>
  <si>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</si>
  <si>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</si>
  <si>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</si>
  <si>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</si>
  <si>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</si>
  <si>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</si>
  <si>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</si>
  <si>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</si>
  <si>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</si>
  <si>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</si>
  <si>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</si>
  <si>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</si>
  <si>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</si>
  <si>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</si>
  <si>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</si>
  <si>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</si>
  <si>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</si>
  <si>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前年度と比較すると、ほぼ横ばいに推移している。また、事業規模が小さいため、支出に対し料金収入のみで賄えず、一般会計繰入金に頼っている状況。</t>
    <rPh sb="12" eb="13">
      <t>ヨコ</t>
    </rPh>
    <rPh sb="16" eb="18">
      <t>スイイ</t>
    </rPh>
    <phoneticPr fontId="4"/>
  </si>
  <si>
    <t>供用開始から20年以上が経過しているため、施設等の状況を把握し計画的に管理していく必要がある。</t>
    <phoneticPr fontId="4"/>
  </si>
  <si>
    <t>農業集落排水事業は、対象者が少ないことから料金収入だけでは施設の維持管理ができず一般会計繰入金に頼っている状況にあるため、事業の見直しを行い、一般会計繰入金を減らしていく必要があると考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</si>
</sst>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B4-4D3F-A3BF-614DE137237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F3B4-4D3F-A3BF-614DE137237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86.9</c:v>
                </c:pt>
                <c:pt idx="1">
                  <c:v>88.69</c:v>
                </c:pt>
                <c:pt idx="2">
                  <c:v>96.83</c:v>
                </c:pt>
                <c:pt idx="3">
                  <c:v>79.37</c:v>
                </c:pt>
                <c:pt idx="4">
                  <c:v>100.79</c:v>
                </c:pt>
              </c:numCache>
            </c:numRef>
          </c:val>
          <c:extLst>
            <c:ext xmlns:c16="http://schemas.microsoft.com/office/drawing/2014/chart" uri="{C3380CC4-5D6E-409C-BE32-E72D297353CC}">
              <c16:uniqueId val="{00000000-A1DF-4A13-901A-02E07FB6C13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A1DF-4A13-901A-02E07FB6C13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93.56</c:v>
                </c:pt>
                <c:pt idx="1">
                  <c:v>94.21</c:v>
                </c:pt>
                <c:pt idx="2">
                  <c:v>94.07</c:v>
                </c:pt>
                <c:pt idx="3">
                  <c:v>93.93</c:v>
                </c:pt>
                <c:pt idx="4">
                  <c:v>93.94</c:v>
                </c:pt>
              </c:numCache>
            </c:numRef>
          </c:val>
          <c:extLst>
            <c:ext xmlns:c16="http://schemas.microsoft.com/office/drawing/2014/chart" uri="{C3380CC4-5D6E-409C-BE32-E72D297353CC}">
              <c16:uniqueId val="{00000000-835D-44AB-96CE-2B378B876D9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835D-44AB-96CE-2B378B876D9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94.96</c:v>
                </c:pt>
                <c:pt idx="1">
                  <c:v>95.48</c:v>
                </c:pt>
                <c:pt idx="2">
                  <c:v>81.48</c:v>
                </c:pt>
                <c:pt idx="3">
                  <c:v>95.53</c:v>
                </c:pt>
                <c:pt idx="4">
                  <c:v>94.74</c:v>
                </c:pt>
              </c:numCache>
            </c:numRef>
          </c:val>
          <c:extLst>
            <c:ext xmlns:c16="http://schemas.microsoft.com/office/drawing/2014/chart" uri="{C3380CC4-5D6E-409C-BE32-E72D297353CC}">
              <c16:uniqueId val="{00000000-84B6-40D4-8C4F-2B499A8AFFD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B6-40D4-8C4F-2B499A8AFFD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26-48F6-BDC5-A1EE7CC2128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26-48F6-BDC5-A1EE7CC2128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A8-4D5B-A654-764F3D9AFD2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A8-4D5B-A654-764F3D9AFD2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87-43C2-96D2-65B6F539398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87-43C2-96D2-65B6F539398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27-4AD6-A40A-6325CC75B9B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27-4AD6-A40A-6325CC75B9B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5E-4D9D-B410-C5828787F1B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095E-4D9D-B410-C5828787F1B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38.619999999999997</c:v>
                </c:pt>
                <c:pt idx="1">
                  <c:v>44.51</c:v>
                </c:pt>
                <c:pt idx="2">
                  <c:v>21.32</c:v>
                </c:pt>
                <c:pt idx="3">
                  <c:v>38.340000000000003</c:v>
                </c:pt>
                <c:pt idx="4">
                  <c:v>38.97</c:v>
                </c:pt>
              </c:numCache>
            </c:numRef>
          </c:val>
          <c:extLst>
            <c:ext xmlns:c16="http://schemas.microsoft.com/office/drawing/2014/chart" uri="{C3380CC4-5D6E-409C-BE32-E72D297353CC}">
              <c16:uniqueId val="{00000000-1F2F-43F8-82E1-D4886B87DDA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1F2F-43F8-82E1-D4886B87DDA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413.73</c:v>
                </c:pt>
                <c:pt idx="1">
                  <c:v>377.17</c:v>
                </c:pt>
                <c:pt idx="2">
                  <c:v>784.36</c:v>
                </c:pt>
                <c:pt idx="3">
                  <c:v>460.03</c:v>
                </c:pt>
                <c:pt idx="4">
                  <c:v>429.59</c:v>
                </c:pt>
              </c:numCache>
            </c:numRef>
          </c:val>
          <c:extLst>
            <c:ext xmlns:c16="http://schemas.microsoft.com/office/drawing/2014/chart" uri="{C3380CC4-5D6E-409C-BE32-E72D297353CC}">
              <c16:uniqueId val="{00000000-9F50-446A-B661-384F4EB8EB3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9F50-446A-B661-384F4EB8EB3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2">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2">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1" t="str">
        <f>データ!H6</f>
        <v>福島県　北塩原村</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2478</v>
      </c>
      <c r="AM8" s="55"/>
      <c r="AN8" s="55"/>
      <c r="AO8" s="55"/>
      <c r="AP8" s="55"/>
      <c r="AQ8" s="55"/>
      <c r="AR8" s="55"/>
      <c r="AS8" s="55"/>
      <c r="AT8" s="54">
        <f>データ!T6</f>
        <v>234.08</v>
      </c>
      <c r="AU8" s="54"/>
      <c r="AV8" s="54"/>
      <c r="AW8" s="54"/>
      <c r="AX8" s="54"/>
      <c r="AY8" s="54"/>
      <c r="AZ8" s="54"/>
      <c r="BA8" s="54"/>
      <c r="BB8" s="54">
        <f>データ!U6</f>
        <v>10.59</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2">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2">
      <c r="A10" s="2"/>
      <c r="B10" s="54" t="str">
        <f>データ!N6</f>
        <v>-</v>
      </c>
      <c r="C10" s="54"/>
      <c r="D10" s="54"/>
      <c r="E10" s="54"/>
      <c r="F10" s="54"/>
      <c r="G10" s="54"/>
      <c r="H10" s="54"/>
      <c r="I10" s="54" t="str">
        <f>データ!O6</f>
        <v>該当数値なし</v>
      </c>
      <c r="J10" s="54"/>
      <c r="K10" s="54"/>
      <c r="L10" s="54"/>
      <c r="M10" s="54"/>
      <c r="N10" s="54"/>
      <c r="O10" s="54"/>
      <c r="P10" s="54">
        <f>データ!P6</f>
        <v>9.49</v>
      </c>
      <c r="Q10" s="54"/>
      <c r="R10" s="54"/>
      <c r="S10" s="54"/>
      <c r="T10" s="54"/>
      <c r="U10" s="54"/>
      <c r="V10" s="54"/>
      <c r="W10" s="54">
        <f>データ!Q6</f>
        <v>19.63</v>
      </c>
      <c r="X10" s="54"/>
      <c r="Y10" s="54"/>
      <c r="Z10" s="54"/>
      <c r="AA10" s="54"/>
      <c r="AB10" s="54"/>
      <c r="AC10" s="54"/>
      <c r="AD10" s="55">
        <f>データ!R6</f>
        <v>2695</v>
      </c>
      <c r="AE10" s="55"/>
      <c r="AF10" s="55"/>
      <c r="AG10" s="55"/>
      <c r="AH10" s="55"/>
      <c r="AI10" s="55"/>
      <c r="AJ10" s="55"/>
      <c r="AK10" s="2"/>
      <c r="AL10" s="55">
        <f>データ!V6</f>
        <v>231</v>
      </c>
      <c r="AM10" s="55"/>
      <c r="AN10" s="55"/>
      <c r="AO10" s="55"/>
      <c r="AP10" s="55"/>
      <c r="AQ10" s="55"/>
      <c r="AR10" s="55"/>
      <c r="AS10" s="55"/>
      <c r="AT10" s="54">
        <f>データ!W6</f>
        <v>0.32</v>
      </c>
      <c r="AU10" s="54"/>
      <c r="AV10" s="54"/>
      <c r="AW10" s="54"/>
      <c r="AX10" s="54"/>
      <c r="AY10" s="54"/>
      <c r="AZ10" s="54"/>
      <c r="BA10" s="54"/>
      <c r="BB10" s="54">
        <f>データ!X6</f>
        <v>721.88</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43</v>
      </c>
      <c r="N86" s="12" t="s">
        <v>44</v>
      </c>
      <c r="O86" s="12" t="str">
        <f>データ!EO6</f>
        <v>【0.02】</v>
      </c>
    </row>
  </sheetData>
  <sheetProtection algorithmName="SHA-512" hashValue="stvxkYX/Q4ajJ8qXAy+lG4cpWtXuV2G/u+Fb5RVt38QL5YEFECWhgEpygxkEo57Qc1aChHGoA2bDO5j7gaOXkg==" saltValue="CzflWLocqdJe5mD3ArNt/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74021</v>
      </c>
      <c r="D6" s="19">
        <f t="shared" si="3"/>
        <v>47</v>
      </c>
      <c r="E6" s="19">
        <f t="shared" si="3"/>
        <v>17</v>
      </c>
      <c r="F6" s="19">
        <f t="shared" si="3"/>
        <v>5</v>
      </c>
      <c r="G6" s="19">
        <f t="shared" si="3"/>
        <v>0</v>
      </c>
      <c r="H6" s="19" t="str">
        <f t="shared" si="3"/>
        <v>福島県　北塩原村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9.49</v>
      </c>
      <c r="Q6" s="20">
        <f t="shared" si="3"/>
        <v>19.63</v>
      </c>
      <c r="R6" s="20">
        <f t="shared" si="3"/>
        <v>2695</v>
      </c>
      <c r="S6" s="20">
        <f t="shared" si="3"/>
        <v>2478</v>
      </c>
      <c r="T6" s="20">
        <f t="shared" si="3"/>
        <v>234.08</v>
      </c>
      <c r="U6" s="20">
        <f t="shared" si="3"/>
        <v>10.59</v>
      </c>
      <c r="V6" s="20">
        <f t="shared" si="3"/>
        <v>231</v>
      </c>
      <c r="W6" s="20">
        <f t="shared" si="3"/>
        <v>0.32</v>
      </c>
      <c r="X6" s="20">
        <f t="shared" si="3"/>
        <v>721.88</v>
      </c>
      <c r="Y6" s="21">
        <f>IF(Y7="",NA(),Y7)</f>
        <v>94.96</v>
      </c>
      <c r="Z6" s="21">
        <f t="shared" ref="Z6:AH6" si="4">IF(Z7="",NA(),Z7)</f>
        <v>95.48</v>
      </c>
      <c r="AA6" s="21">
        <f t="shared" si="4"/>
        <v>81.48</v>
      </c>
      <c r="AB6" s="21">
        <f t="shared" si="4"/>
        <v>95.53</v>
      </c>
      <c r="AC6" s="21">
        <f t="shared" si="4"/>
        <v>94.74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38.619999999999997</v>
      </c>
      <c r="BR6" s="21">
        <f t="shared" ref="BR6:BZ6" si="8">IF(BR7="",NA(),BR7)</f>
        <v>44.51</v>
      </c>
      <c r="BS6" s="21">
        <f t="shared" si="8"/>
        <v>21.32</v>
      </c>
      <c r="BT6" s="21">
        <f t="shared" si="8"/>
        <v>38.340000000000003</v>
      </c>
      <c r="BU6" s="21">
        <f t="shared" si="8"/>
        <v>38.97</v>
      </c>
      <c r="BV6" s="21">
        <f t="shared" si="8"/>
        <v>57.77</v>
      </c>
      <c r="BW6" s="21">
        <f t="shared" si="8"/>
        <v>57.31</v>
      </c>
      <c r="BX6" s="21">
        <f t="shared" si="8"/>
        <v>57.08</v>
      </c>
      <c r="BY6" s="21">
        <f t="shared" si="8"/>
        <v>56.26</v>
      </c>
      <c r="BZ6" s="21">
        <f t="shared" si="8"/>
        <v>52.94</v>
      </c>
      <c r="CA6" s="20" t="str">
        <f>IF(CA7="","",IF(CA7="-","【-】","【"&amp;SUBSTITUTE(TEXT(CA7,"#,##0.00"),"-","△")&amp;"】"))</f>
        <v>【57.02】</v>
      </c>
      <c r="CB6" s="21">
        <f>IF(CB7="",NA(),CB7)</f>
        <v>413.73</v>
      </c>
      <c r="CC6" s="21">
        <f t="shared" ref="CC6:CK6" si="9">IF(CC7="",NA(),CC7)</f>
        <v>377.17</v>
      </c>
      <c r="CD6" s="21">
        <f t="shared" si="9"/>
        <v>784.36</v>
      </c>
      <c r="CE6" s="21">
        <f t="shared" si="9"/>
        <v>460.03</v>
      </c>
      <c r="CF6" s="21">
        <f t="shared" si="9"/>
        <v>429.59</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86.9</v>
      </c>
      <c r="CN6" s="21">
        <f t="shared" ref="CN6:CV6" si="10">IF(CN7="",NA(),CN7)</f>
        <v>88.69</v>
      </c>
      <c r="CO6" s="21">
        <f t="shared" si="10"/>
        <v>96.83</v>
      </c>
      <c r="CP6" s="21">
        <f t="shared" si="10"/>
        <v>79.37</v>
      </c>
      <c r="CQ6" s="21">
        <f t="shared" si="10"/>
        <v>100.79</v>
      </c>
      <c r="CR6" s="21">
        <f t="shared" si="10"/>
        <v>50.68</v>
      </c>
      <c r="CS6" s="21">
        <f t="shared" si="10"/>
        <v>50.14</v>
      </c>
      <c r="CT6" s="21">
        <f t="shared" si="10"/>
        <v>54.83</v>
      </c>
      <c r="CU6" s="21">
        <f t="shared" si="10"/>
        <v>66.53</v>
      </c>
      <c r="CV6" s="21">
        <f t="shared" si="10"/>
        <v>52.35</v>
      </c>
      <c r="CW6" s="20" t="str">
        <f>IF(CW7="","",IF(CW7="-","【-】","【"&amp;SUBSTITUTE(TEXT(CW7,"#,##0.00"),"-","△")&amp;"】"))</f>
        <v>【52.55】</v>
      </c>
      <c r="CX6" s="21">
        <f>IF(CX7="",NA(),CX7)</f>
        <v>93.56</v>
      </c>
      <c r="CY6" s="21">
        <f t="shared" ref="CY6:DG6" si="11">IF(CY7="",NA(),CY7)</f>
        <v>94.21</v>
      </c>
      <c r="CZ6" s="21">
        <f t="shared" si="11"/>
        <v>94.07</v>
      </c>
      <c r="DA6" s="21">
        <f t="shared" si="11"/>
        <v>93.93</v>
      </c>
      <c r="DB6" s="21">
        <f t="shared" si="11"/>
        <v>93.94</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2">
      <c r="A7" s="14"/>
      <c r="B7" s="23">
        <v>2022</v>
      </c>
      <c r="C7" s="23">
        <v>74021</v>
      </c>
      <c r="D7" s="23">
        <v>47</v>
      </c>
      <c r="E7" s="23">
        <v>17</v>
      </c>
      <c r="F7" s="23">
        <v>5</v>
      </c>
      <c r="G7" s="23">
        <v>0</v>
      </c>
      <c r="H7" s="23" t="s">
        <v>98</v>
      </c>
      <c r="I7" s="23" t="s">
        <v>99</v>
      </c>
      <c r="J7" s="23" t="s">
        <v>100</v>
      </c>
      <c r="K7" s="23" t="s">
        <v>101</v>
      </c>
      <c r="L7" s="23" t="s">
        <v>102</v>
      </c>
      <c r="M7" s="23" t="s">
        <v>103</v>
      </c>
      <c r="N7" s="24" t="s">
        <v>104</v>
      </c>
      <c r="O7" s="24" t="s">
        <v>105</v>
      </c>
      <c r="P7" s="24">
        <v>9.49</v>
      </c>
      <c r="Q7" s="24">
        <v>19.63</v>
      </c>
      <c r="R7" s="24">
        <v>2695</v>
      </c>
      <c r="S7" s="24">
        <v>2478</v>
      </c>
      <c r="T7" s="24">
        <v>234.08</v>
      </c>
      <c r="U7" s="24">
        <v>10.59</v>
      </c>
      <c r="V7" s="24">
        <v>231</v>
      </c>
      <c r="W7" s="24">
        <v>0.32</v>
      </c>
      <c r="X7" s="24">
        <v>721.88</v>
      </c>
      <c r="Y7" s="24">
        <v>94.96</v>
      </c>
      <c r="Z7" s="24">
        <v>95.48</v>
      </c>
      <c r="AA7" s="24">
        <v>81.48</v>
      </c>
      <c r="AB7" s="24">
        <v>95.53</v>
      </c>
      <c r="AC7" s="24">
        <v>94.74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38.619999999999997</v>
      </c>
      <c r="BR7" s="24">
        <v>44.51</v>
      </c>
      <c r="BS7" s="24">
        <v>21.32</v>
      </c>
      <c r="BT7" s="24">
        <v>38.340000000000003</v>
      </c>
      <c r="BU7" s="24">
        <v>38.97</v>
      </c>
      <c r="BV7" s="24">
        <v>57.77</v>
      </c>
      <c r="BW7" s="24">
        <v>57.31</v>
      </c>
      <c r="BX7" s="24">
        <v>57.08</v>
      </c>
      <c r="BY7" s="24">
        <v>56.26</v>
      </c>
      <c r="BZ7" s="24">
        <v>52.94</v>
      </c>
      <c r="CA7" s="24">
        <v>57.02</v>
      </c>
      <c r="CB7" s="24">
        <v>413.73</v>
      </c>
      <c r="CC7" s="24">
        <v>377.17</v>
      </c>
      <c r="CD7" s="24">
        <v>784.36</v>
      </c>
      <c r="CE7" s="24">
        <v>460.03</v>
      </c>
      <c r="CF7" s="24">
        <v>429.59</v>
      </c>
      <c r="CG7" s="24">
        <v>274.35000000000002</v>
      </c>
      <c r="CH7" s="24">
        <v>273.52</v>
      </c>
      <c r="CI7" s="24">
        <v>274.99</v>
      </c>
      <c r="CJ7" s="24">
        <v>282.08999999999997</v>
      </c>
      <c r="CK7" s="24">
        <v>303.27999999999997</v>
      </c>
      <c r="CL7" s="24">
        <v>273.68</v>
      </c>
      <c r="CM7" s="24">
        <v>86.9</v>
      </c>
      <c r="CN7" s="24">
        <v>88.69</v>
      </c>
      <c r="CO7" s="24">
        <v>96.83</v>
      </c>
      <c r="CP7" s="24">
        <v>79.37</v>
      </c>
      <c r="CQ7" s="24">
        <v>100.79</v>
      </c>
      <c r="CR7" s="24">
        <v>50.68</v>
      </c>
      <c r="CS7" s="24">
        <v>50.14</v>
      </c>
      <c r="CT7" s="24">
        <v>54.83</v>
      </c>
      <c r="CU7" s="24">
        <v>66.53</v>
      </c>
      <c r="CV7" s="24">
        <v>52.35</v>
      </c>
      <c r="CW7" s="24">
        <v>52.55</v>
      </c>
      <c r="CX7" s="24">
        <v>93.56</v>
      </c>
      <c r="CY7" s="24">
        <v>94.21</v>
      </c>
      <c r="CZ7" s="24">
        <v>94.07</v>
      </c>
      <c r="DA7" s="24">
        <v>93.93</v>
      </c>
      <c r="DB7" s="24">
        <v>93.94</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