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W:\建設課\06_2023年度\03.　特別会計\08.　決算\09． 経営分析\回答\R5\"/>
    </mc:Choice>
  </mc:AlternateContent>
  <xr:revisionPtr revIDLastSave="0" documentId="13_ncr:1_{54745458-3B01-42DD-9FE1-9D2E77849DCC}" xr6:coauthVersionLast="47" xr6:coauthVersionMax="47" xr10:uidLastSave="{00000000-0000-0000-0000-000000000000}"/>
  <workbookProtection workbookAlgorithmName="SHA-512" workbookHashValue="duGLZdkZwHSsiCbsGkSdWCH+DDSxoJvlgTx0ni/Ej/9PectNDSquYJvSvoYlANY0PfHYNc0pwEmGJ2o5MHMb2Q==" workbookSaltValue="Zr9B6qXfk4QQ+/+S5zhaew=="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P6" i="5"/>
  <c r="O6" i="5"/>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W10" i="4"/>
  <c r="P10" i="4"/>
  <c r="I10" i="4"/>
  <c r="AT8" i="4"/>
  <c r="AL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<sst xmlns="http://schemas.openxmlformats.org/spreadsheetml/2006/main" count="236" uniqueCount="120">
  <si>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</si>
  <si>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</si>
  <si>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</si>
  <si>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</si>
  <si>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</si>
  <si>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</si>
  <si>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</si>
  <si>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</si>
  <si>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</si>
  <si>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</si>
  <si>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</si>
  <si>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</si>
  <si>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</si>
  <si>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</si>
  <si>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</si>
  <si>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</si>
  <si>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</si>
  <si>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</si>
  <si>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</si>
  <si>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</si>
  <si>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</si>
  <si>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</si>
  <si>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</si>
  <si>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</si>
  <si>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</si>
  <si>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</si>
  <si>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</si>
  <si>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</si>
  <si>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</si>
  <si>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</si>
  <si>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</si>
  <si>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</si>
  <si>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</si>
  <si>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</si>
  <si>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</si>
  <si>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</si>
  <si>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</si>
  <si>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</si>
  <si>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</si>
  <si>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</si>
  <si>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</si>
  <si>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</si>
  <si>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</si>
  <si>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</si>
  <si>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</si>
  <si>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</si>
  <si>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</si>
  <si>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</si>
  <si>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</si>
  <si>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</si>
  <si>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</si>
  <si>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</si>
  <si>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</si>
  <si>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</si>
  <si>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</si>
  <si>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</si>
  <si>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</si>
  <si>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</si>
  <si>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</si>
  <si>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</si>
  <si>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</si>
  <si>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</si>
  <si>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</si>
  <si>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</si>
  <si>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</si>
  <si>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</si>
  <si>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</si>
  <si>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</si>
  <si>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</si>
  <si>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</si>
  <si>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</si>
  <si>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</si>
  <si>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</si>
  <si>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</si>
  <si>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</si>
  <si>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</si>
  <si>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</si>
  <si>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</si>
  <si>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</si>
  <si>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</si>
  <si>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</si>
  <si>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</si>
  <si>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</si>
  <si>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</si>
  <si>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</si>
  <si>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</si>
  <si>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</si>
  <si>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</si>
  <si>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</si>
  <si>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</si>
  <si>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</si>
  <si>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</si>
  <si>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</si>
  <si>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</si>
  <si>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</si>
  <si>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</si>
  <si>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</si>
  <si>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</si>
  <si>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</si>
  <si>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</si>
  <si>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</si>
  <si>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</si>
  <si>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</si>
  <si>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</si>
  <si>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</si>
  <si>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</si>
  <si>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</si>
  <si>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</si>
  <si>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</si>
  <si>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</si>
  <si>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</si>
  <si>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</si>
  <si>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</si>
  <si>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</si>
  <si>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</si>
  <si>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</si>
  <si>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</si>
  <si>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前年度と比較すると、工事請負費が減少したことで、経費回収率、汚水処理原価などに影響がでている。
また、支出に対して料金収入だけで賄うことができないため一般会計繰入金に頼っている状況。</t>
    <rPh sb="16" eb="18">
      <t>ゲンショウ</t>
    </rPh>
    <phoneticPr fontId="4"/>
  </si>
  <si>
    <t>供用開始から20年以上が経過しており老朽化が進行しているため、優先順位をつけながら更新、修繕を行う必要があると考える。</t>
    <phoneticPr fontId="4"/>
  </si>
  <si>
    <t>特定環境保全下水道事業は、料金収入だけでは施設の維持管理ができず一般会計繰入金に頼っている状況にあるため、事業の見直し（施設の管理）を行い、一般会計繰入金を減らしていく必要があると考える。
また、老朽化による更新、修繕については、計画てきに行う。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</si>
</sst>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EF-458E-9802-572F5B1E70F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22EF-458E-9802-572F5B1E70F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35.46</c:v>
                </c:pt>
                <c:pt idx="1">
                  <c:v>37.369999999999997</c:v>
                </c:pt>
                <c:pt idx="2">
                  <c:v>32.15</c:v>
                </c:pt>
                <c:pt idx="3">
                  <c:v>33.409999999999997</c:v>
                </c:pt>
                <c:pt idx="4">
                  <c:v>38.33</c:v>
                </c:pt>
              </c:numCache>
            </c:numRef>
          </c:val>
          <c:extLst>
            <c:ext xmlns:c16="http://schemas.microsoft.com/office/drawing/2014/chart" uri="{C3380CC4-5D6E-409C-BE32-E72D297353CC}">
              <c16:uniqueId val="{00000000-4283-416A-BA4B-F8FBDD37E84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4283-416A-BA4B-F8FBDD37E84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85.08</c:v>
                </c:pt>
                <c:pt idx="1">
                  <c:v>84.3</c:v>
                </c:pt>
                <c:pt idx="2">
                  <c:v>84.12</c:v>
                </c:pt>
                <c:pt idx="3">
                  <c:v>84.69</c:v>
                </c:pt>
                <c:pt idx="4">
                  <c:v>84.81</c:v>
                </c:pt>
              </c:numCache>
            </c:numRef>
          </c:val>
          <c:extLst>
            <c:ext xmlns:c16="http://schemas.microsoft.com/office/drawing/2014/chart" uri="{C3380CC4-5D6E-409C-BE32-E72D297353CC}">
              <c16:uniqueId val="{00000000-1BE6-4E2E-94F8-6658F30CC1A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1BE6-4E2E-94F8-6658F30CC1A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99.26</c:v>
                </c:pt>
                <c:pt idx="1">
                  <c:v>94.39</c:v>
                </c:pt>
                <c:pt idx="2">
                  <c:v>86.59</c:v>
                </c:pt>
                <c:pt idx="3">
                  <c:v>82.19</c:v>
                </c:pt>
                <c:pt idx="4">
                  <c:v>86.96</c:v>
                </c:pt>
              </c:numCache>
            </c:numRef>
          </c:val>
          <c:extLst>
            <c:ext xmlns:c16="http://schemas.microsoft.com/office/drawing/2014/chart" uri="{C3380CC4-5D6E-409C-BE32-E72D297353CC}">
              <c16:uniqueId val="{00000000-8512-4B16-B1E7-1931021F67E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12-4B16-B1E7-1931021F67E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07-42F2-B361-D5AFE6C468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07-42F2-B361-D5AFE6C468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BB-453F-8571-995CFDD5840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BB-453F-8571-995CFDD5840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F0-44DA-BF12-5C94B428EA2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F0-44DA-BF12-5C94B428EA2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E8-4230-882F-48EFB06CD89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E8-4230-882F-48EFB06CD89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03-412C-9F38-DCB4DEEFD54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3603-412C-9F38-DCB4DEEFD54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81.650000000000006</c:v>
                </c:pt>
                <c:pt idx="1">
                  <c:v>57.38</c:v>
                </c:pt>
                <c:pt idx="2">
                  <c:v>45.29</c:v>
                </c:pt>
                <c:pt idx="3">
                  <c:v>38.630000000000003</c:v>
                </c:pt>
                <c:pt idx="4">
                  <c:v>51.79</c:v>
                </c:pt>
              </c:numCache>
            </c:numRef>
          </c:val>
          <c:extLst>
            <c:ext xmlns:c16="http://schemas.microsoft.com/office/drawing/2014/chart" uri="{C3380CC4-5D6E-409C-BE32-E72D297353CC}">
              <c16:uniqueId val="{00000000-22E5-4B3C-93F6-73E784ABDF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22E5-4B3C-93F6-73E784ABDF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220.49</c:v>
                </c:pt>
                <c:pt idx="1">
                  <c:v>308.88</c:v>
                </c:pt>
                <c:pt idx="2">
                  <c:v>393.71</c:v>
                </c:pt>
                <c:pt idx="3">
                  <c:v>493.01</c:v>
                </c:pt>
                <c:pt idx="4">
                  <c:v>366.7</c:v>
                </c:pt>
              </c:numCache>
            </c:numRef>
          </c:val>
          <c:extLst>
            <c:ext xmlns:c16="http://schemas.microsoft.com/office/drawing/2014/chart" uri="{C3380CC4-5D6E-409C-BE32-E72D297353CC}">
              <c16:uniqueId val="{00000000-C644-461D-B762-AC3A9903DE4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C644-461D-B762-AC3A9903DE4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福島県　北塩原村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2478</v>
      </c>
      <c r="AM8" s="55"/>
      <c r="AN8" s="55"/>
      <c r="AO8" s="55"/>
      <c r="AP8" s="55"/>
      <c r="AQ8" s="55"/>
      <c r="AR8" s="55"/>
      <c r="AS8" s="55"/>
      <c r="AT8" s="54">
        <f>データ!T6</f>
        <v>234.08</v>
      </c>
      <c r="AU8" s="54"/>
      <c r="AV8" s="54"/>
      <c r="AW8" s="54"/>
      <c r="AX8" s="54"/>
      <c r="AY8" s="54"/>
      <c r="AZ8" s="54"/>
      <c r="BA8" s="54"/>
      <c r="BB8" s="54">
        <f>データ!U6</f>
        <v>10.59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85.67</v>
      </c>
      <c r="Q10" s="54"/>
      <c r="R10" s="54"/>
      <c r="S10" s="54"/>
      <c r="T10" s="54"/>
      <c r="U10" s="54"/>
      <c r="V10" s="54"/>
      <c r="W10" s="54">
        <f>データ!Q6</f>
        <v>62.81</v>
      </c>
      <c r="X10" s="54"/>
      <c r="Y10" s="54"/>
      <c r="Z10" s="54"/>
      <c r="AA10" s="54"/>
      <c r="AB10" s="54"/>
      <c r="AC10" s="54"/>
      <c r="AD10" s="55">
        <f>データ!R6</f>
        <v>2695</v>
      </c>
      <c r="AE10" s="55"/>
      <c r="AF10" s="55"/>
      <c r="AG10" s="55"/>
      <c r="AH10" s="55"/>
      <c r="AI10" s="55"/>
      <c r="AJ10" s="55"/>
      <c r="AK10" s="2"/>
      <c r="AL10" s="55">
        <f>データ!V6</f>
        <v>2093</v>
      </c>
      <c r="AM10" s="55"/>
      <c r="AN10" s="55"/>
      <c r="AO10" s="55"/>
      <c r="AP10" s="55"/>
      <c r="AQ10" s="55"/>
      <c r="AR10" s="55"/>
      <c r="AS10" s="55"/>
      <c r="AT10" s="54">
        <f>データ!W6</f>
        <v>3.38</v>
      </c>
      <c r="AU10" s="54"/>
      <c r="AV10" s="54"/>
      <c r="AW10" s="54"/>
      <c r="AX10" s="54"/>
      <c r="AY10" s="54"/>
      <c r="AZ10" s="54"/>
      <c r="BA10" s="54"/>
      <c r="BB10" s="54">
        <f>データ!X6</f>
        <v>619.23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aULKSTCzm3+ZwZFt/0LikqF/nEYfw/IVWkRpKewM/4KmTVyD3IFHwiFB/I1Y2Td0vU0T3QZUK2onAwMD8oOi7w==" saltValue="MNBZyGoQ+txVzIVHCoqD0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74021</v>
      </c>
      <c r="D6" s="19">
        <f t="shared" si="3"/>
        <v>47</v>
      </c>
      <c r="E6" s="19">
        <f t="shared" si="3"/>
        <v>17</v>
      </c>
      <c r="F6" s="19">
        <f t="shared" si="3"/>
        <v>4</v>
      </c>
      <c r="G6" s="19">
        <f t="shared" si="3"/>
        <v>0</v>
      </c>
      <c r="H6" s="19" t="str">
        <f t="shared" si="3"/>
        <v>福島県　北塩原村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85.67</v>
      </c>
      <c r="Q6" s="20">
        <f t="shared" si="3"/>
        <v>62.81</v>
      </c>
      <c r="R6" s="20">
        <f t="shared" si="3"/>
        <v>2695</v>
      </c>
      <c r="S6" s="20">
        <f t="shared" si="3"/>
        <v>2478</v>
      </c>
      <c r="T6" s="20">
        <f t="shared" si="3"/>
        <v>234.08</v>
      </c>
      <c r="U6" s="20">
        <f t="shared" si="3"/>
        <v>10.59</v>
      </c>
      <c r="V6" s="20">
        <f t="shared" si="3"/>
        <v>2093</v>
      </c>
      <c r="W6" s="20">
        <f t="shared" si="3"/>
        <v>3.38</v>
      </c>
      <c r="X6" s="20">
        <f t="shared" si="3"/>
        <v>619.23</v>
      </c>
      <c r="Y6" s="21">
        <f>IF(Y7="",NA(),Y7)</f>
        <v>99.26</v>
      </c>
      <c r="Z6" s="21">
        <f t="shared" ref="Z6:AH6" si="4">IF(Z7="",NA(),Z7)</f>
        <v>94.39</v>
      </c>
      <c r="AA6" s="21">
        <f t="shared" si="4"/>
        <v>86.59</v>
      </c>
      <c r="AB6" s="21">
        <f t="shared" si="4"/>
        <v>82.19</v>
      </c>
      <c r="AC6" s="21">
        <f t="shared" si="4"/>
        <v>86.96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81.650000000000006</v>
      </c>
      <c r="BR6" s="21">
        <f t="shared" ref="BR6:BZ6" si="8">IF(BR7="",NA(),BR7)</f>
        <v>57.38</v>
      </c>
      <c r="BS6" s="21">
        <f t="shared" si="8"/>
        <v>45.29</v>
      </c>
      <c r="BT6" s="21">
        <f t="shared" si="8"/>
        <v>38.630000000000003</v>
      </c>
      <c r="BU6" s="21">
        <f t="shared" si="8"/>
        <v>51.79</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220.49</v>
      </c>
      <c r="CC6" s="21">
        <f t="shared" ref="CC6:CK6" si="9">IF(CC7="",NA(),CC7)</f>
        <v>308.88</v>
      </c>
      <c r="CD6" s="21">
        <f t="shared" si="9"/>
        <v>393.71</v>
      </c>
      <c r="CE6" s="21">
        <f t="shared" si="9"/>
        <v>493.01</v>
      </c>
      <c r="CF6" s="21">
        <f t="shared" si="9"/>
        <v>366.7</v>
      </c>
      <c r="CG6" s="21">
        <f t="shared" si="9"/>
        <v>230.02</v>
      </c>
      <c r="CH6" s="21">
        <f t="shared" si="9"/>
        <v>228.47</v>
      </c>
      <c r="CI6" s="21">
        <f t="shared" si="9"/>
        <v>224.88</v>
      </c>
      <c r="CJ6" s="21">
        <f t="shared" si="9"/>
        <v>228.64</v>
      </c>
      <c r="CK6" s="21">
        <f t="shared" si="9"/>
        <v>239.46</v>
      </c>
      <c r="CL6" s="20" t="str">
        <f>IF(CL7="","",IF(CL7="-","【-】","【"&amp;SUBSTITUTE(TEXT(CL7,"#,##0.00"),"-","△")&amp;"】"))</f>
        <v>【220.62】</v>
      </c>
      <c r="CM6" s="21">
        <f>IF(CM7="",NA(),CM7)</f>
        <v>35.46</v>
      </c>
      <c r="CN6" s="21">
        <f t="shared" ref="CN6:CV6" si="10">IF(CN7="",NA(),CN7)</f>
        <v>37.369999999999997</v>
      </c>
      <c r="CO6" s="21">
        <f t="shared" si="10"/>
        <v>32.15</v>
      </c>
      <c r="CP6" s="21">
        <f t="shared" si="10"/>
        <v>33.409999999999997</v>
      </c>
      <c r="CQ6" s="21">
        <f t="shared" si="10"/>
        <v>38.33</v>
      </c>
      <c r="CR6" s="21">
        <f t="shared" si="10"/>
        <v>42.56</v>
      </c>
      <c r="CS6" s="21">
        <f t="shared" si="10"/>
        <v>42.47</v>
      </c>
      <c r="CT6" s="21">
        <f t="shared" si="10"/>
        <v>42.4</v>
      </c>
      <c r="CU6" s="21">
        <f t="shared" si="10"/>
        <v>42.28</v>
      </c>
      <c r="CV6" s="21">
        <f t="shared" si="10"/>
        <v>41.06</v>
      </c>
      <c r="CW6" s="20" t="str">
        <f>IF(CW7="","",IF(CW7="-","【-】","【"&amp;SUBSTITUTE(TEXT(CW7,"#,##0.00"),"-","△")&amp;"】"))</f>
        <v>【42.22】</v>
      </c>
      <c r="CX6" s="21">
        <f>IF(CX7="",NA(),CX7)</f>
        <v>85.08</v>
      </c>
      <c r="CY6" s="21">
        <f t="shared" ref="CY6:DG6" si="11">IF(CY7="",NA(),CY7)</f>
        <v>84.3</v>
      </c>
      <c r="CZ6" s="21">
        <f t="shared" si="11"/>
        <v>84.12</v>
      </c>
      <c r="DA6" s="21">
        <f t="shared" si="11"/>
        <v>84.69</v>
      </c>
      <c r="DB6" s="21">
        <f t="shared" si="11"/>
        <v>84.81</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74021</v>
      </c>
      <c r="D7" s="23">
        <v>47</v>
      </c>
      <c r="E7" s="23">
        <v>17</v>
      </c>
      <c r="F7" s="23">
        <v>4</v>
      </c>
      <c r="G7" s="23">
        <v>0</v>
      </c>
      <c r="H7" s="23" t="s">
        <v>98</v>
      </c>
      <c r="I7" s="23" t="s">
        <v>99</v>
      </c>
      <c r="J7" s="23" t="s">
        <v>100</v>
      </c>
      <c r="K7" s="23" t="s">
        <v>101</v>
      </c>
      <c r="L7" s="23" t="s">
        <v>102</v>
      </c>
      <c r="M7" s="23" t="s">
        <v>103</v>
      </c>
      <c r="N7" s="24" t="s">
        <v>104</v>
      </c>
      <c r="O7" s="24" t="s">
        <v>105</v>
      </c>
      <c r="P7" s="24">
        <v>85.67</v>
      </c>
      <c r="Q7" s="24">
        <v>62.81</v>
      </c>
      <c r="R7" s="24">
        <v>2695</v>
      </c>
      <c r="S7" s="24">
        <v>2478</v>
      </c>
      <c r="T7" s="24">
        <v>234.08</v>
      </c>
      <c r="U7" s="24">
        <v>10.59</v>
      </c>
      <c r="V7" s="24">
        <v>2093</v>
      </c>
      <c r="W7" s="24">
        <v>3.38</v>
      </c>
      <c r="X7" s="24">
        <v>619.23</v>
      </c>
      <c r="Y7" s="24">
        <v>99.26</v>
      </c>
      <c r="Z7" s="24">
        <v>94.39</v>
      </c>
      <c r="AA7" s="24">
        <v>86.59</v>
      </c>
      <c r="AB7" s="24">
        <v>82.19</v>
      </c>
      <c r="AC7" s="24">
        <v>86.96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81.650000000000006</v>
      </c>
      <c r="BR7" s="24">
        <v>57.38</v>
      </c>
      <c r="BS7" s="24">
        <v>45.29</v>
      </c>
      <c r="BT7" s="24">
        <v>38.630000000000003</v>
      </c>
      <c r="BU7" s="24">
        <v>51.79</v>
      </c>
      <c r="BV7" s="24">
        <v>72.260000000000005</v>
      </c>
      <c r="BW7" s="24">
        <v>71.84</v>
      </c>
      <c r="BX7" s="24">
        <v>73.36</v>
      </c>
      <c r="BY7" s="24">
        <v>72.599999999999994</v>
      </c>
      <c r="BZ7" s="24">
        <v>69.430000000000007</v>
      </c>
      <c r="CA7" s="24">
        <v>73.78</v>
      </c>
      <c r="CB7" s="24">
        <v>220.49</v>
      </c>
      <c r="CC7" s="24">
        <v>308.88</v>
      </c>
      <c r="CD7" s="24">
        <v>393.71</v>
      </c>
      <c r="CE7" s="24">
        <v>493.01</v>
      </c>
      <c r="CF7" s="24">
        <v>366.7</v>
      </c>
      <c r="CG7" s="24">
        <v>230.02</v>
      </c>
      <c r="CH7" s="24">
        <v>228.47</v>
      </c>
      <c r="CI7" s="24">
        <v>224.88</v>
      </c>
      <c r="CJ7" s="24">
        <v>228.64</v>
      </c>
      <c r="CK7" s="24">
        <v>239.46</v>
      </c>
      <c r="CL7" s="24">
        <v>220.62</v>
      </c>
      <c r="CM7" s="24">
        <v>35.46</v>
      </c>
      <c r="CN7" s="24">
        <v>37.369999999999997</v>
      </c>
      <c r="CO7" s="24">
        <v>32.15</v>
      </c>
      <c r="CP7" s="24">
        <v>33.409999999999997</v>
      </c>
      <c r="CQ7" s="24">
        <v>38.33</v>
      </c>
      <c r="CR7" s="24">
        <v>42.56</v>
      </c>
      <c r="CS7" s="24">
        <v>42.47</v>
      </c>
      <c r="CT7" s="24">
        <v>42.4</v>
      </c>
      <c r="CU7" s="24">
        <v>42.28</v>
      </c>
      <c r="CV7" s="24">
        <v>41.06</v>
      </c>
      <c r="CW7" s="24">
        <v>42.22</v>
      </c>
      <c r="CX7" s="24">
        <v>85.08</v>
      </c>
      <c r="CY7" s="24">
        <v>84.3</v>
      </c>
      <c r="CZ7" s="24">
        <v>84.12</v>
      </c>
      <c r="DA7" s="24">
        <v>84.69</v>
      </c>
      <c r="DB7" s="24">
        <v>84.81</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