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060118 公営企業に係る経営比較分析表（令和４年度決算）の分析等について\提出\"/>
    </mc:Choice>
  </mc:AlternateContent>
  <xr:revisionPtr revIDLastSave="0" documentId="13_ncr:1_{16F5B113-8F35-4102-BBED-C6027A70AE9E}" xr6:coauthVersionLast="43" xr6:coauthVersionMax="43" xr10:uidLastSave="{00000000-0000-0000-0000-000000000000}"/>
  <workbookProtection workbookAlgorithmName="SHA-512" workbookHashValue="tfyGXDz1HDlh02rkBGp9b4hVykEVaDu4XLo50T80xxW42RBQ1NmHHTnJDdbxolKXtqRSK5B+0fOlP4nXcCb3Kg==" workbookSaltValue="Gkq1MPPyhw4+yjpc8fGpa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I10" i="4" s="1"/>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W10" i="4"/>
  <c r="BB8" i="4"/>
  <c r="AT8" i="4"/>
  <c r="AL8" i="4"/>
  <c r="W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<sst xmlns="http://schemas.openxmlformats.org/spreadsheetml/2006/main" count="236" uniqueCount="119">
  <si>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</si>
  <si>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</si>
  <si>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</si>
  <si>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</si>
  <si>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</si>
  <si>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</si>
  <si>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</si>
  <si>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</si>
  <si>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</si>
  <si>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</si>
  <si>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</si>
  <si>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</si>
  <si>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</si>
  <si>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</si>
  <si>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</si>
  <si>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</si>
  <si>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</si>
  <si>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</si>
  <si>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</si>
  <si>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</si>
  <si>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</si>
  <si>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</si>
  <si>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</si>
  <si>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</si>
  <si>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</si>
  <si>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</si>
  <si>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</si>
  <si>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</si>
  <si>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</si>
  <si>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</si>
  <si>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</si>
  <si>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</si>
  <si>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</si>
  <si>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</si>
  <si>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</si>
  <si>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</si>
  <si>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</si>
  <si>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</si>
  <si>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</si>
  <si>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</si>
  <si>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</si>
  <si>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</si>
  <si>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</si>
  <si>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</si>
  <si>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</si>
  <si>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</si>
  <si>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</si>
  <si>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</si>
  <si>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</si>
  <si>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</si>
  <si>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</si>
  <si>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</si>
  <si>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</si>
  <si>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</si>
  <si>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</si>
  <si>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</si>
  <si>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</si>
  <si>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</si>
  <si>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</si>
  <si>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</si>
  <si>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</si>
  <si>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</si>
  <si>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</si>
  <si>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</si>
  <si>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</si>
  <si>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</si>
  <si>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</si>
  <si>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</si>
  <si>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</si>
  <si>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</si>
  <si>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</si>
  <si>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</si>
  <si>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</si>
  <si>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</si>
  <si>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</si>
  <si>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</si>
  <si>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</si>
  <si>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</si>
  <si>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</si>
  <si>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</si>
  <si>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</si>
  <si>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</si>
  <si>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</si>
  <si>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</si>
  <si>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</si>
  <si>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</si>
  <si>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</si>
  <si>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</si>
  <si>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</si>
  <si>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</si>
  <si>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</si>
  <si>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</si>
  <si>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</si>
  <si>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</si>
  <si>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</si>
  <si>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</si>
  <si>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</si>
  <si>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</si>
  <si>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</si>
  <si>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</si>
  <si>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</si>
  <si>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</si>
  <si>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</si>
  <si>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</si>
  <si>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</si>
  <si>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</si>
  <si>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</si>
  <si>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</si>
  <si>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</si>
  <si>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</si>
  <si>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</si>
  <si>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</si>
  <si>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</si>
  <si>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</si>
  <si>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</si>
  <si>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</si>
  <si>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しかし、処理設備によっては耐用年数を超えるものがあり、管渠においては主要な管きょに腐食は見られないが、不明水の流入等があるため経年劣化管を含めた老朽箇所がいくつかあると推測できる。
　おおまかな設備については令和2年度の水処理施設の改築により、設備の老朽化対策が行われた。汚泥処理設備については、令和6年度完了予定の汚泥脱水機の改築に合わせて設備の更新を行う予定。</t>
    <phoneticPr fontId="4"/>
  </si>
  <si>
    <t>　収益的収支比率と経費回収率について、根本的な改善策として流動人口や定住人口などの下水道利用者が増え、経費回収率が上がっていくことで、それに比例して収益的収支比率も向上していくと思われる。
　施設利用率については、水処理施設のダウンサイジングにより数値が改善された。
　老朽化については、処理設備等は耐用年数が過ぎたものや迫りつつあるものが混在しているが、水処理施設の改築により大まかな設備が改善された。管渠については令和3年度に主要な管きょの点検を行ったため、その他の管きょの点検を実施し、必要に応じて修繕等を行う必要がある。</t>
    <phoneticPr fontId="4"/>
  </si>
  <si>
    <t>　収益的収支比率はほぼ横ばいで、経費回収率は昨年度から10％程度上がっているが、この数値を見ると、下水道使用料の収入で歳出を賄うことができず、外部収入に依存する形となっていると考えられる。経費回収率が平均を超えない原因は、下水道使用料が低価格であることから料金収入が少ないことや、流動・定住人口の利用者減少のため料金収入が少ないことが考えられる。これらを踏まえると収益的収支比率と経費回収率が健全ではない経営をしていると判断できる。経費回収率は、平均と比べても倍程度の差があるため、下水道使用料の設定が類似団体と比べて大きな差があると解釈することができる。
　施設利用率は令和2年度から平均を超えている。要因は令和2年度に水処理施設の改築を実施しダウンサイジングしたことによるもので、経営の健全化を図ることができたことが分かる。</t>
    <rPh sb="32" eb="33">
      <t>ウエ</t>
    </rPh>
    <rPh sb="231" eb="233">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</si>
</sst>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6-485B-8772-12D3544950A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7466-485B-8772-12D3544950A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31.83</c:v>
                </c:pt>
                <c:pt idx="1">
                  <c:v>33</c:v>
                </c:pt>
                <c:pt idx="2">
                  <c:v>61.83</c:v>
                </c:pt>
                <c:pt idx="3">
                  <c:v>54.5</c:v>
                </c:pt>
                <c:pt idx="4">
                  <c:v>71.5</c:v>
                </c:pt>
              </c:numCache>
            </c:numRef>
          </c:val>
          <c:extLst>
            <c:ext xmlns:c16="http://schemas.microsoft.com/office/drawing/2014/chart" uri="{C3380CC4-5D6E-409C-BE32-E72D297353CC}">
              <c16:uniqueId val="{00000000-0005-42A1-AC3E-450C4416AA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0005-42A1-AC3E-450C4416AA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51B-4C45-A1CE-6BE205010E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A51B-4C45-A1CE-6BE205010E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70.34</c:v>
                </c:pt>
                <c:pt idx="1">
                  <c:v>56.47</c:v>
                </c:pt>
                <c:pt idx="2">
                  <c:v>52.84</c:v>
                </c:pt>
                <c:pt idx="3">
                  <c:v>60.16</c:v>
                </c:pt>
                <c:pt idx="4">
                  <c:v>66.14</c:v>
                </c:pt>
              </c:numCache>
            </c:numRef>
          </c:val>
          <c:extLst>
            <c:ext xmlns:c16="http://schemas.microsoft.com/office/drawing/2014/chart" uri="{C3380CC4-5D6E-409C-BE32-E72D297353CC}">
              <c16:uniqueId val="{00000000-F4EA-4229-A729-B7FDE0FA63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A-4229-A729-B7FDE0FA63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8A-4D15-A7E2-85FCDB594C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8A-4D15-A7E2-85FCDB594C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5F-4E7F-85EC-1DCE497CFCB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5F-4E7F-85EC-1DCE497CFCB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10-406C-8BAD-D8A7353936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10-406C-8BAD-D8A7353936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3B-4EAD-93B0-6E54F48BBEB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3B-4EAD-93B0-6E54F48BBEB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30-4C63-A716-2045E23F83D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B30-4C63-A716-2045E23F83D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19.59</c:v>
                </c:pt>
                <c:pt idx="1">
                  <c:v>36.409999999999997</c:v>
                </c:pt>
                <c:pt idx="2">
                  <c:v>30.15</c:v>
                </c:pt>
                <c:pt idx="3">
                  <c:v>26.54</c:v>
                </c:pt>
                <c:pt idx="4">
                  <c:v>38.729999999999997</c:v>
                </c:pt>
              </c:numCache>
            </c:numRef>
          </c:val>
          <c:extLst>
            <c:ext xmlns:c16="http://schemas.microsoft.com/office/drawing/2014/chart" uri="{C3380CC4-5D6E-409C-BE32-E72D297353CC}">
              <c16:uniqueId val="{00000000-887F-4015-9C1D-F421B9C12A6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887F-4015-9C1D-F421B9C12A6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329.89</c:v>
                </c:pt>
                <c:pt idx="1">
                  <c:v>185.9</c:v>
                </c:pt>
                <c:pt idx="2">
                  <c:v>183.21</c:v>
                </c:pt>
                <c:pt idx="3">
                  <c:v>221.08</c:v>
                </c:pt>
                <c:pt idx="4">
                  <c:v>200.29</c:v>
                </c:pt>
              </c:numCache>
            </c:numRef>
          </c:val>
          <c:extLst>
            <c:ext xmlns:c16="http://schemas.microsoft.com/office/drawing/2014/chart" uri="{C3380CC4-5D6E-409C-BE32-E72D297353CC}">
              <c16:uniqueId val="{00000000-3EF0-4957-B3D1-AF03644EAA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3EF0-4957-B3D1-AF03644EAA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4"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檜枝岐村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521</v>
      </c>
      <c r="AM8" s="55"/>
      <c r="AN8" s="55"/>
      <c r="AO8" s="55"/>
      <c r="AP8" s="55"/>
      <c r="AQ8" s="55"/>
      <c r="AR8" s="55"/>
      <c r="AS8" s="55"/>
      <c r="AT8" s="54">
        <f>データ!T6</f>
        <v>390.46</v>
      </c>
      <c r="AU8" s="54"/>
      <c r="AV8" s="54"/>
      <c r="AW8" s="54"/>
      <c r="AX8" s="54"/>
      <c r="AY8" s="54"/>
      <c r="AZ8" s="54"/>
      <c r="BA8" s="54"/>
      <c r="BB8" s="54">
        <f>データ!U6</f>
        <v>1.33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100</v>
      </c>
      <c r="Q10" s="54"/>
      <c r="R10" s="54"/>
      <c r="S10" s="54"/>
      <c r="T10" s="54"/>
      <c r="U10" s="54"/>
      <c r="V10" s="54"/>
      <c r="W10" s="54">
        <f>データ!Q6</f>
        <v>48.15</v>
      </c>
      <c r="X10" s="54"/>
      <c r="Y10" s="54"/>
      <c r="Z10" s="54"/>
      <c r="AA10" s="54"/>
      <c r="AB10" s="54"/>
      <c r="AC10" s="54"/>
      <c r="AD10" s="55">
        <f>データ!R6</f>
        <v>1069</v>
      </c>
      <c r="AE10" s="55"/>
      <c r="AF10" s="55"/>
      <c r="AG10" s="55"/>
      <c r="AH10" s="55"/>
      <c r="AI10" s="55"/>
      <c r="AJ10" s="55"/>
      <c r="AK10" s="2"/>
      <c r="AL10" s="55">
        <f>データ!V6</f>
        <v>505</v>
      </c>
      <c r="AM10" s="55"/>
      <c r="AN10" s="55"/>
      <c r="AO10" s="55"/>
      <c r="AP10" s="55"/>
      <c r="AQ10" s="55"/>
      <c r="AR10" s="55"/>
      <c r="AS10" s="55"/>
      <c r="AT10" s="54">
        <f>データ!W6</f>
        <v>0.27</v>
      </c>
      <c r="AU10" s="54"/>
      <c r="AV10" s="54"/>
      <c r="AW10" s="54"/>
      <c r="AX10" s="54"/>
      <c r="AY10" s="54"/>
      <c r="AZ10" s="54"/>
      <c r="BA10" s="54"/>
      <c r="BB10" s="54">
        <f>データ!X6</f>
        <v>1870.37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k52vY5Sxm3oSLTaYgyDzSN08w2dh3iXRf/Y9JqeQqt2fv1gCgX//v2RO3NIAB0tXy7LEYbaLze+xCfiMObiqKw==" saltValue="9JH4bif3bpFf+RPBsZv7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73644</v>
      </c>
      <c r="D6" s="19">
        <f t="shared" si="3"/>
        <v>47</v>
      </c>
      <c r="E6" s="19">
        <f t="shared" si="3"/>
        <v>17</v>
      </c>
      <c r="F6" s="19">
        <f t="shared" si="3"/>
        <v>4</v>
      </c>
      <c r="G6" s="19">
        <f t="shared" si="3"/>
        <v>0</v>
      </c>
      <c r="H6" s="19" t="str">
        <f t="shared" si="3"/>
        <v>福島県　檜枝岐村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100</v>
      </c>
      <c r="Q6" s="20">
        <f t="shared" si="3"/>
        <v>48.15</v>
      </c>
      <c r="R6" s="20">
        <f t="shared" si="3"/>
        <v>1069</v>
      </c>
      <c r="S6" s="20">
        <f t="shared" si="3"/>
        <v>521</v>
      </c>
      <c r="T6" s="20">
        <f t="shared" si="3"/>
        <v>390.46</v>
      </c>
      <c r="U6" s="20">
        <f t="shared" si="3"/>
        <v>1.33</v>
      </c>
      <c r="V6" s="20">
        <f t="shared" si="3"/>
        <v>505</v>
      </c>
      <c r="W6" s="20">
        <f t="shared" si="3"/>
        <v>0.27</v>
      </c>
      <c r="X6" s="20">
        <f t="shared" si="3"/>
        <v>1870.37</v>
      </c>
      <c r="Y6" s="21">
        <f>IF(Y7="",NA(),Y7)</f>
        <v>70.34</v>
      </c>
      <c r="Z6" s="21">
        <f t="shared" ref="Z6:AH6" si="4">IF(Z7="",NA(),Z7)</f>
        <v>56.47</v>
      </c>
      <c r="AA6" s="21">
        <f t="shared" si="4"/>
        <v>52.84</v>
      </c>
      <c r="AB6" s="21">
        <f t="shared" si="4"/>
        <v>60.16</v>
      </c>
      <c r="AC6" s="21">
        <f t="shared" si="4"/>
        <v>66.14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19.59</v>
      </c>
      <c r="BR6" s="21">
        <f t="shared" ref="BR6:BZ6" si="8">IF(BR7="",NA(),BR7)</f>
        <v>36.409999999999997</v>
      </c>
      <c r="BS6" s="21">
        <f t="shared" si="8"/>
        <v>30.15</v>
      </c>
      <c r="BT6" s="21">
        <f t="shared" si="8"/>
        <v>26.54</v>
      </c>
      <c r="BU6" s="21">
        <f t="shared" si="8"/>
        <v>38.729999999999997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329.89</v>
      </c>
      <c r="CC6" s="21">
        <f t="shared" ref="CC6:CK6" si="9">IF(CC7="",NA(),CC7)</f>
        <v>185.9</v>
      </c>
      <c r="CD6" s="21">
        <f t="shared" si="9"/>
        <v>183.21</v>
      </c>
      <c r="CE6" s="21">
        <f t="shared" si="9"/>
        <v>221.08</v>
      </c>
      <c r="CF6" s="21">
        <f t="shared" si="9"/>
        <v>200.29</v>
      </c>
      <c r="CG6" s="21">
        <f t="shared" si="9"/>
        <v>230.02</v>
      </c>
      <c r="CH6" s="21">
        <f t="shared" si="9"/>
        <v>228.47</v>
      </c>
      <c r="CI6" s="21">
        <f t="shared" si="9"/>
        <v>224.88</v>
      </c>
      <c r="CJ6" s="21">
        <f t="shared" si="9"/>
        <v>228.64</v>
      </c>
      <c r="CK6" s="21">
        <f t="shared" si="9"/>
        <v>239.46</v>
      </c>
      <c r="CL6" s="20" t="str">
        <f>IF(CL7="","",IF(CL7="-","【-】","【"&amp;SUBSTITUTE(TEXT(CL7,"#,##0.00"),"-","△")&amp;"】"))</f>
        <v>【220.62】</v>
      </c>
      <c r="CM6" s="21">
        <f>IF(CM7="",NA(),CM7)</f>
        <v>31.83</v>
      </c>
      <c r="CN6" s="21">
        <f t="shared" ref="CN6:CV6" si="10">IF(CN7="",NA(),CN7)</f>
        <v>33</v>
      </c>
      <c r="CO6" s="21">
        <f t="shared" si="10"/>
        <v>61.83</v>
      </c>
      <c r="CP6" s="21">
        <f t="shared" si="10"/>
        <v>54.5</v>
      </c>
      <c r="CQ6" s="21">
        <f t="shared" si="10"/>
        <v>71.5</v>
      </c>
      <c r="CR6" s="21">
        <f t="shared" si="10"/>
        <v>42.56</v>
      </c>
      <c r="CS6" s="21">
        <f t="shared" si="10"/>
        <v>42.47</v>
      </c>
      <c r="CT6" s="21">
        <f t="shared" si="10"/>
        <v>42.4</v>
      </c>
      <c r="CU6" s="21">
        <f t="shared" si="10"/>
        <v>42.28</v>
      </c>
      <c r="CV6" s="21">
        <f t="shared" si="10"/>
        <v>41.06</v>
      </c>
      <c r="CW6" s="20" t="str">
        <f>IF(CW7="","",IF(CW7="-","【-】","【"&amp;SUBSTITUTE(TEXT(CW7,"#,##0.00"),"-","△")&amp;"】"))</f>
        <v>【42.22】</v>
      </c>
      <c r="CX6" s="21">
        <f>IF(CX7="",NA(),CX7)</f>
        <v>100</v>
      </c>
      <c r="CY6" s="21">
        <f t="shared" ref="CY6:DG6" si="11">IF(CY7="",NA(),CY7)</f>
        <v>100</v>
      </c>
      <c r="CZ6" s="21">
        <f t="shared" si="11"/>
        <v>100</v>
      </c>
      <c r="DA6" s="21">
        <f t="shared" si="11"/>
        <v>100</v>
      </c>
      <c r="DB6" s="21">
        <f t="shared" si="11"/>
        <v>100</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73644</v>
      </c>
      <c r="D7" s="23">
        <v>47</v>
      </c>
      <c r="E7" s="23">
        <v>17</v>
      </c>
      <c r="F7" s="23">
        <v>4</v>
      </c>
      <c r="G7" s="23">
        <v>0</v>
      </c>
      <c r="H7" s="23" t="s">
        <v>97</v>
      </c>
      <c r="I7" s="23" t="s">
        <v>98</v>
      </c>
      <c r="J7" s="23" t="s">
        <v>99</v>
      </c>
      <c r="K7" s="23" t="s">
        <v>100</v>
      </c>
      <c r="L7" s="23" t="s">
        <v>101</v>
      </c>
      <c r="M7" s="23" t="s">
        <v>102</v>
      </c>
      <c r="N7" s="24" t="s">
        <v>103</v>
      </c>
      <c r="O7" s="24" t="s">
        <v>104</v>
      </c>
      <c r="P7" s="24">
        <v>100</v>
      </c>
      <c r="Q7" s="24">
        <v>48.15</v>
      </c>
      <c r="R7" s="24">
        <v>1069</v>
      </c>
      <c r="S7" s="24">
        <v>521</v>
      </c>
      <c r="T7" s="24">
        <v>390.46</v>
      </c>
      <c r="U7" s="24">
        <v>1.33</v>
      </c>
      <c r="V7" s="24">
        <v>505</v>
      </c>
      <c r="W7" s="24">
        <v>0.27</v>
      </c>
      <c r="X7" s="24">
        <v>1870.37</v>
      </c>
      <c r="Y7" s="24">
        <v>70.34</v>
      </c>
      <c r="Z7" s="24">
        <v>56.47</v>
      </c>
      <c r="AA7" s="24">
        <v>52.84</v>
      </c>
      <c r="AB7" s="24">
        <v>60.16</v>
      </c>
      <c r="AC7" s="24">
        <v>66.14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19.59</v>
      </c>
      <c r="BR7" s="24">
        <v>36.409999999999997</v>
      </c>
      <c r="BS7" s="24">
        <v>30.15</v>
      </c>
      <c r="BT7" s="24">
        <v>26.54</v>
      </c>
      <c r="BU7" s="24">
        <v>38.729999999999997</v>
      </c>
      <c r="BV7" s="24">
        <v>72.260000000000005</v>
      </c>
      <c r="BW7" s="24">
        <v>71.84</v>
      </c>
      <c r="BX7" s="24">
        <v>73.36</v>
      </c>
      <c r="BY7" s="24">
        <v>72.599999999999994</v>
      </c>
      <c r="BZ7" s="24">
        <v>69.430000000000007</v>
      </c>
      <c r="CA7" s="24">
        <v>73.78</v>
      </c>
      <c r="CB7" s="24">
        <v>329.89</v>
      </c>
      <c r="CC7" s="24">
        <v>185.9</v>
      </c>
      <c r="CD7" s="24">
        <v>183.21</v>
      </c>
      <c r="CE7" s="24">
        <v>221.08</v>
      </c>
      <c r="CF7" s="24">
        <v>200.29</v>
      </c>
      <c r="CG7" s="24">
        <v>230.02</v>
      </c>
      <c r="CH7" s="24">
        <v>228.47</v>
      </c>
      <c r="CI7" s="24">
        <v>224.88</v>
      </c>
      <c r="CJ7" s="24">
        <v>228.64</v>
      </c>
      <c r="CK7" s="24">
        <v>239.46</v>
      </c>
      <c r="CL7" s="24">
        <v>220.62</v>
      </c>
      <c r="CM7" s="24">
        <v>31.83</v>
      </c>
      <c r="CN7" s="24">
        <v>33</v>
      </c>
      <c r="CO7" s="24">
        <v>61.83</v>
      </c>
      <c r="CP7" s="24">
        <v>54.5</v>
      </c>
      <c r="CQ7" s="24">
        <v>71.5</v>
      </c>
      <c r="CR7" s="24">
        <v>42.56</v>
      </c>
      <c r="CS7" s="24">
        <v>42.47</v>
      </c>
      <c r="CT7" s="24">
        <v>42.4</v>
      </c>
      <c r="CU7" s="24">
        <v>42.28</v>
      </c>
      <c r="CV7" s="24">
        <v>41.06</v>
      </c>
      <c r="CW7" s="24">
        <v>42.22</v>
      </c>
      <c r="CX7" s="24">
        <v>100</v>
      </c>
      <c r="CY7" s="24">
        <v>100</v>
      </c>
      <c r="CZ7" s="24">
        <v>100</v>
      </c>
      <c r="DA7" s="24">
        <v>100</v>
      </c>
      <c r="DB7" s="24">
        <v>100</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2023-12-12T02:49:35Z</dcterms:created>
  <dcterms:modified xsi:type="dcterms:W3CDTF">2024-01-23T08:13:45Z</dcterms:modified>
  <cp:category/>
</cp:coreProperties>
</file>