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5（R04年度分）\g経営比較分析表\提出物\"/>
    </mc:Choice>
  </mc:AlternateContent>
  <xr:revisionPtr revIDLastSave="0" documentId="13_ncr:1_{4DE16328-A3F3-464F-9488-6A03715B6E1D}" xr6:coauthVersionLast="45" xr6:coauthVersionMax="45" xr10:uidLastSave="{00000000-0000-0000-0000-000000000000}"/>
  <workbookProtection workbookAlgorithmName="SHA-512" workbookHashValue="JYpC+yq2nVl6ZNBX++JVQgZR/Vyk7+1Ydm3rmGy2Nzj+NYWz4DsfLm0lxJTVRy9q1GsaDoMirlvIkP5Ij/us3A==" workbookSaltValue="Tkuqc5nlLDzVH9gsFNrUpA==" workbookSpinCount="100000" lockStructure="1"/>
  <bookViews>
    <workbookView xWindow="19215" yWindow="0" windowWidth="19185" windowHeight="15705"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AL10" i="4"/>
  <c r="W10" i="4"/>
  <c r="B10" i="4"/>
  <c r="AT8" i="4"/>
  <c r="AL8" i="4"/>
  <c r="AD8" i="4"/>
  <c r="P8" i="4"/>
  <c r="I8" i="4"/>
  <c r="B8"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<sst xmlns="http://schemas.openxmlformats.org/spreadsheetml/2006/main" count="233" uniqueCount="118">
  <si>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</si>
  <si>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</si>
  <si>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</si>
  <si>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</si>
  <si>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</si>
  <si>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</si>
  <si>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</si>
  <si>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</si>
  <si>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</si>
  <si>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</si>
  <si>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</si>
  <si>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</si>
  <si>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</si>
  <si>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</si>
  <si>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</si>
  <si>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</si>
  <si>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</si>
  <si>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</si>
  <si>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</si>
  <si>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</si>
  <si>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</si>
  <si>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</si>
  <si>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</si>
  <si>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</si>
  <si>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</si>
  <si>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</si>
  <si>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</si>
  <si>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</si>
  <si>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</si>
  <si>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</si>
  <si>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</si>
  <si>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</si>
  <si>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</si>
  <si>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</si>
  <si>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</si>
  <si>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</si>
  <si>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</si>
  <si>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</si>
  <si>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</si>
  <si>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</si>
  <si>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</si>
  <si>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</si>
  <si>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</si>
  <si>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</si>
  <si>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</si>
  <si>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</si>
  <si>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</si>
  <si>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</si>
  <si>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</si>
  <si>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</si>
  <si>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</si>
  <si>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</si>
  <si>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</si>
  <si>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</si>
  <si>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</si>
  <si>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</si>
  <si>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</si>
  <si>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</si>
  <si>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</si>
  <si>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</si>
  <si>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</si>
  <si>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</si>
  <si>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</si>
  <si>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</si>
  <si>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</si>
  <si>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</si>
  <si>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</si>
  <si>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</si>
  <si>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</si>
  <si>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</si>
  <si>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</si>
  <si>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</si>
  <si>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</si>
  <si>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</si>
  <si>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</si>
  <si>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</si>
  <si>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</si>
  <si>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</si>
  <si>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</si>
  <si>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</si>
  <si>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</si>
  <si>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</si>
  <si>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</si>
  <si>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</si>
  <si>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</si>
  <si>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</si>
  <si>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</si>
  <si>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</si>
  <si>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</si>
  <si>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</si>
  <si>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</si>
  <si>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</si>
  <si>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</si>
  <si>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</si>
  <si>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</si>
  <si>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</si>
  <si>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</si>
  <si>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</si>
  <si>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</si>
  <si>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</si>
  <si>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</si>
  <si>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</si>
  <si>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</si>
  <si>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</si>
  <si>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</si>
  <si>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</si>
  <si>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</si>
  <si>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</si>
  <si>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</si>
  <si>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</si>
  <si>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</si>
  <si>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</si>
  <si>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</si>
  <si>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</si>
  <si>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</si>
  <si>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</si>
  <si>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</si>
  <si>
    <t>①　近年横ばいである。
④　近年横ばいである。
⑤　近年減少傾向にある。
⑥　近年増加傾向にある。
⑦　近年横ばいである。
⑧　近年減少傾向にある。
　以上のことから、経営は比較的安定しているといえる。しかし、給水人口は少なく供給量も少ないため、給水原価が高い傾向にあるといえる。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</si>
</sst>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6B-4095-B436-575EC11E33E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116B-4095-B436-575EC11E33E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38.979999999999997</c:v>
                </c:pt>
                <c:pt idx="1">
                  <c:v>36.619999999999997</c:v>
                </c:pt>
                <c:pt idx="2">
                  <c:v>36.72</c:v>
                </c:pt>
                <c:pt idx="3">
                  <c:v>38.28</c:v>
                </c:pt>
                <c:pt idx="4">
                  <c:v>41.12</c:v>
                </c:pt>
              </c:numCache>
            </c:numRef>
          </c:val>
          <c:extLst>
            <c:ext xmlns:c16="http://schemas.microsoft.com/office/drawing/2014/chart" uri="{C3380CC4-5D6E-409C-BE32-E72D297353CC}">
              <c16:uniqueId val="{00000000-3B0E-4F71-BCB6-3C893A2093A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3B0E-4F71-BCB6-3C893A2093A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80.91</c:v>
                </c:pt>
                <c:pt idx="1">
                  <c:v>79.540000000000006</c:v>
                </c:pt>
                <c:pt idx="2">
                  <c:v>79.540000000000006</c:v>
                </c:pt>
                <c:pt idx="3">
                  <c:v>76.25</c:v>
                </c:pt>
                <c:pt idx="4">
                  <c:v>70.989999999999995</c:v>
                </c:pt>
              </c:numCache>
            </c:numRef>
          </c:val>
          <c:extLst>
            <c:ext xmlns:c16="http://schemas.microsoft.com/office/drawing/2014/chart" uri="{C3380CC4-5D6E-409C-BE32-E72D297353CC}">
              <c16:uniqueId val="{00000000-2E65-4A07-8D7E-DA98CB77B5A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2E65-4A07-8D7E-DA98CB77B5A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68.7</c:v>
                </c:pt>
                <c:pt idx="1">
                  <c:v>64.900000000000006</c:v>
                </c:pt>
                <c:pt idx="2">
                  <c:v>68.599999999999994</c:v>
                </c:pt>
                <c:pt idx="3">
                  <c:v>54.49</c:v>
                </c:pt>
                <c:pt idx="4">
                  <c:v>59.87</c:v>
                </c:pt>
              </c:numCache>
            </c:numRef>
          </c:val>
          <c:extLst>
            <c:ext xmlns:c16="http://schemas.microsoft.com/office/drawing/2014/chart" uri="{C3380CC4-5D6E-409C-BE32-E72D297353CC}">
              <c16:uniqueId val="{00000000-35C0-4AAF-B5C3-35F896A09AC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35C0-4AAF-B5C3-35F896A09AC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2C-4DD3-874C-DD285E7CB91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2C-4DD3-874C-DD285E7CB91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C2-424D-B550-9CF23593E92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C2-424D-B550-9CF23593E92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A3-45BD-A392-75CAFC59096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A3-45BD-A392-75CAFC59096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11-4E3E-AF67-9C05ACE05A3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11-4E3E-AF67-9C05ACE05A3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1758.64</c:v>
                </c:pt>
                <c:pt idx="1">
                  <c:v>2169.16</c:v>
                </c:pt>
                <c:pt idx="2">
                  <c:v>2209.1799999999998</c:v>
                </c:pt>
                <c:pt idx="3">
                  <c:v>2113.6799999999998</c:v>
                </c:pt>
                <c:pt idx="4">
                  <c:v>2001.07</c:v>
                </c:pt>
              </c:numCache>
            </c:numRef>
          </c:val>
          <c:extLst>
            <c:ext xmlns:c16="http://schemas.microsoft.com/office/drawing/2014/chart" uri="{C3380CC4-5D6E-409C-BE32-E72D297353CC}">
              <c16:uniqueId val="{00000000-B187-48CA-B78A-F6B79CD22AB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B187-48CA-B78A-F6B79CD22AB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46.46</c:v>
                </c:pt>
                <c:pt idx="1">
                  <c:v>38.65</c:v>
                </c:pt>
                <c:pt idx="2">
                  <c:v>34.229999999999997</c:v>
                </c:pt>
                <c:pt idx="3">
                  <c:v>30.72</c:v>
                </c:pt>
                <c:pt idx="4">
                  <c:v>24.22</c:v>
                </c:pt>
              </c:numCache>
            </c:numRef>
          </c:val>
          <c:extLst>
            <c:ext xmlns:c16="http://schemas.microsoft.com/office/drawing/2014/chart" uri="{C3380CC4-5D6E-409C-BE32-E72D297353CC}">
              <c16:uniqueId val="{00000000-A6BD-4ADB-8C20-0DF6CB84788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A6BD-4ADB-8C20-0DF6CB84788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504.91</c:v>
                </c:pt>
                <c:pt idx="1">
                  <c:v>621.44000000000005</c:v>
                </c:pt>
                <c:pt idx="2">
                  <c:v>697.74</c:v>
                </c:pt>
                <c:pt idx="3">
                  <c:v>763.12</c:v>
                </c:pt>
                <c:pt idx="4">
                  <c:v>976.66</c:v>
                </c:pt>
              </c:numCache>
            </c:numRef>
          </c:val>
          <c:extLst>
            <c:ext xmlns:c16="http://schemas.microsoft.com/office/drawing/2014/chart" uri="{C3380CC4-5D6E-409C-BE32-E72D297353CC}">
              <c16:uniqueId val="{00000000-F91F-44B0-9493-7F4E6395986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F91F-44B0-9493-7F4E6395986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70" zoomScaleNormal="70" workbookViewId="0">
      <selection activeCell="AG9" sqref="B6:AJ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三島町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1414</v>
      </c>
      <c r="AM8" s="55"/>
      <c r="AN8" s="55"/>
      <c r="AO8" s="55"/>
      <c r="AP8" s="55"/>
      <c r="AQ8" s="55"/>
      <c r="AR8" s="55"/>
      <c r="AS8" s="55"/>
      <c r="AT8" s="45">
        <f>データ!$S$6</f>
        <v>90.81</v>
      </c>
      <c r="AU8" s="45"/>
      <c r="AV8" s="45"/>
      <c r="AW8" s="45"/>
      <c r="AX8" s="45"/>
      <c r="AY8" s="45"/>
      <c r="AZ8" s="45"/>
      <c r="BA8" s="45"/>
      <c r="BB8" s="45">
        <f>データ!$T$6</f>
        <v>15.57</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99.06</v>
      </c>
      <c r="Q10" s="45"/>
      <c r="R10" s="45"/>
      <c r="S10" s="45"/>
      <c r="T10" s="45"/>
      <c r="U10" s="45"/>
      <c r="V10" s="45"/>
      <c r="W10" s="55">
        <f>データ!$Q$6</f>
        <v>3891</v>
      </c>
      <c r="X10" s="55"/>
      <c r="Y10" s="55"/>
      <c r="Z10" s="55"/>
      <c r="AA10" s="55"/>
      <c r="AB10" s="55"/>
      <c r="AC10" s="55"/>
      <c r="AD10" s="2"/>
      <c r="AE10" s="2"/>
      <c r="AF10" s="2"/>
      <c r="AG10" s="2"/>
      <c r="AH10" s="2"/>
      <c r="AI10" s="2"/>
      <c r="AJ10" s="2"/>
      <c r="AK10" s="2"/>
      <c r="AL10" s="55">
        <f>データ!$U$6</f>
        <v>1376</v>
      </c>
      <c r="AM10" s="55"/>
      <c r="AN10" s="55"/>
      <c r="AO10" s="55"/>
      <c r="AP10" s="55"/>
      <c r="AQ10" s="55"/>
      <c r="AR10" s="55"/>
      <c r="AS10" s="55"/>
      <c r="AT10" s="45">
        <f>データ!$V$6</f>
        <v>1.05</v>
      </c>
      <c r="AU10" s="45"/>
      <c r="AV10" s="45"/>
      <c r="AW10" s="45"/>
      <c r="AX10" s="45"/>
      <c r="AY10" s="45"/>
      <c r="AZ10" s="45"/>
      <c r="BA10" s="45"/>
      <c r="BB10" s="45">
        <f>データ!$W$6</f>
        <v>1310.48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117</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asgVlA6uFJZog2BBd27GqGt1Qnbj/kif0AH6nofGmS601ngicbMKmfhd01ZFeNnER9YeoTSkHg5EBjfxEgjwdw==" saltValue="TCBBDrG/i4SueTdXY58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74446</v>
      </c>
      <c r="D6" s="20">
        <f t="shared" si="3"/>
        <v>47</v>
      </c>
      <c r="E6" s="20">
        <f t="shared" si="3"/>
        <v>1</v>
      </c>
      <c r="F6" s="20">
        <f t="shared" si="3"/>
        <v>0</v>
      </c>
      <c r="G6" s="20">
        <f t="shared" si="3"/>
        <v>0</v>
      </c>
      <c r="H6" s="20" t="str">
        <f t="shared" si="3"/>
        <v>福島県　三島町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99.06</v>
      </c>
      <c r="Q6" s="21">
        <f t="shared" si="3"/>
        <v>3891</v>
      </c>
      <c r="R6" s="21">
        <f t="shared" si="3"/>
        <v>1414</v>
      </c>
      <c r="S6" s="21">
        <f t="shared" si="3"/>
        <v>90.81</v>
      </c>
      <c r="T6" s="21">
        <f t="shared" si="3"/>
        <v>15.57</v>
      </c>
      <c r="U6" s="21">
        <f t="shared" si="3"/>
        <v>1376</v>
      </c>
      <c r="V6" s="21">
        <f t="shared" si="3"/>
        <v>1.05</v>
      </c>
      <c r="W6" s="21">
        <f t="shared" si="3"/>
        <v>1310.48</v>
      </c>
      <c r="X6" s="22">
        <f>IF(X7="",NA(),X7)</f>
        <v>68.7</v>
      </c>
      <c r="Y6" s="22">
        <f t="shared" ref="Y6:AG6" si="4">IF(Y7="",NA(),Y7)</f>
        <v>64.900000000000006</v>
      </c>
      <c r="Z6" s="22">
        <f t="shared" si="4"/>
        <v>68.599999999999994</v>
      </c>
      <c r="AA6" s="22">
        <f t="shared" si="4"/>
        <v>54.49</v>
      </c>
      <c r="AB6" s="22">
        <f t="shared" si="4"/>
        <v>59.87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1758.64</v>
      </c>
      <c r="BF6" s="22">
        <f t="shared" ref="BF6:BN6" si="7">IF(BF7="",NA(),BF7)</f>
        <v>2169.16</v>
      </c>
      <c r="BG6" s="22">
        <f t="shared" si="7"/>
        <v>2209.1799999999998</v>
      </c>
      <c r="BH6" s="22">
        <f t="shared" si="7"/>
        <v>2113.6799999999998</v>
      </c>
      <c r="BI6" s="22">
        <f t="shared" si="7"/>
        <v>2001.07</v>
      </c>
      <c r="BJ6" s="22">
        <f t="shared" si="7"/>
        <v>1274.21</v>
      </c>
      <c r="BK6" s="22">
        <f t="shared" si="7"/>
        <v>1183.92</v>
      </c>
      <c r="BL6" s="22">
        <f t="shared" si="7"/>
        <v>1128.72</v>
      </c>
      <c r="BM6" s="22">
        <f t="shared" si="7"/>
        <v>1125.25</v>
      </c>
      <c r="BN6" s="22">
        <f t="shared" si="7"/>
        <v>1157.05</v>
      </c>
      <c r="BO6" s="21" t="str">
        <f>IF(BO7="","",IF(BO7="-","【-】","【"&amp;SUBSTITUTE(TEXT(BO7,"#,##0.00"),"-","△")&amp;"】"))</f>
        <v>【982.48】</v>
      </c>
      <c r="BP6" s="22">
        <f>IF(BP7="",NA(),BP7)</f>
        <v>46.46</v>
      </c>
      <c r="BQ6" s="22">
        <f t="shared" ref="BQ6:BY6" si="8">IF(BQ7="",NA(),BQ7)</f>
        <v>38.65</v>
      </c>
      <c r="BR6" s="22">
        <f t="shared" si="8"/>
        <v>34.229999999999997</v>
      </c>
      <c r="BS6" s="22">
        <f t="shared" si="8"/>
        <v>30.72</v>
      </c>
      <c r="BT6" s="22">
        <f t="shared" si="8"/>
        <v>24.22</v>
      </c>
      <c r="BU6" s="22">
        <f t="shared" si="8"/>
        <v>41.25</v>
      </c>
      <c r="BV6" s="22">
        <f t="shared" si="8"/>
        <v>42.5</v>
      </c>
      <c r="BW6" s="22">
        <f t="shared" si="8"/>
        <v>41.84</v>
      </c>
      <c r="BX6" s="22">
        <f t="shared" si="8"/>
        <v>41.44</v>
      </c>
      <c r="BY6" s="22">
        <f t="shared" si="8"/>
        <v>37.65</v>
      </c>
      <c r="BZ6" s="21" t="str">
        <f>IF(BZ7="","",IF(BZ7="-","【-】","【"&amp;SUBSTITUTE(TEXT(BZ7,"#,##0.00"),"-","△")&amp;"】"))</f>
        <v>【50.61】</v>
      </c>
      <c r="CA6" s="22">
        <f>IF(CA7="",NA(),CA7)</f>
        <v>504.91</v>
      </c>
      <c r="CB6" s="22">
        <f t="shared" ref="CB6:CJ6" si="9">IF(CB7="",NA(),CB7)</f>
        <v>621.44000000000005</v>
      </c>
      <c r="CC6" s="22">
        <f t="shared" si="9"/>
        <v>697.74</v>
      </c>
      <c r="CD6" s="22">
        <f t="shared" si="9"/>
        <v>763.12</v>
      </c>
      <c r="CE6" s="22">
        <f t="shared" si="9"/>
        <v>976.66</v>
      </c>
      <c r="CF6" s="22">
        <f t="shared" si="9"/>
        <v>383.25</v>
      </c>
      <c r="CG6" s="22">
        <f t="shared" si="9"/>
        <v>377.72</v>
      </c>
      <c r="CH6" s="22">
        <f t="shared" si="9"/>
        <v>390.47</v>
      </c>
      <c r="CI6" s="22">
        <f t="shared" si="9"/>
        <v>403.61</v>
      </c>
      <c r="CJ6" s="22">
        <f t="shared" si="9"/>
        <v>442.82</v>
      </c>
      <c r="CK6" s="21" t="str">
        <f>IF(CK7="","",IF(CK7="-","【-】","【"&amp;SUBSTITUTE(TEXT(CK7,"#,##0.00"),"-","△")&amp;"】"))</f>
        <v>【320.83】</v>
      </c>
      <c r="CL6" s="22">
        <f>IF(CL7="",NA(),CL7)</f>
        <v>38.979999999999997</v>
      </c>
      <c r="CM6" s="22">
        <f t="shared" ref="CM6:CU6" si="10">IF(CM7="",NA(),CM7)</f>
        <v>36.619999999999997</v>
      </c>
      <c r="CN6" s="22">
        <f t="shared" si="10"/>
        <v>36.72</v>
      </c>
      <c r="CO6" s="22">
        <f t="shared" si="10"/>
        <v>38.28</v>
      </c>
      <c r="CP6" s="22">
        <f t="shared" si="10"/>
        <v>41.12</v>
      </c>
      <c r="CQ6" s="22">
        <f t="shared" si="10"/>
        <v>48.26</v>
      </c>
      <c r="CR6" s="22">
        <f t="shared" si="10"/>
        <v>48.01</v>
      </c>
      <c r="CS6" s="22">
        <f t="shared" si="10"/>
        <v>49.08</v>
      </c>
      <c r="CT6" s="22">
        <f t="shared" si="10"/>
        <v>51.46</v>
      </c>
      <c r="CU6" s="22">
        <f t="shared" si="10"/>
        <v>51.84</v>
      </c>
      <c r="CV6" s="21" t="str">
        <f>IF(CV7="","",IF(CV7="-","【-】","【"&amp;SUBSTITUTE(TEXT(CV7,"#,##0.00"),"-","△")&amp;"】"))</f>
        <v>【56.15】</v>
      </c>
      <c r="CW6" s="22">
        <f>IF(CW7="",NA(),CW7)</f>
        <v>80.91</v>
      </c>
      <c r="CX6" s="22">
        <f t="shared" ref="CX6:DF6" si="11">IF(CX7="",NA(),CX7)</f>
        <v>79.540000000000006</v>
      </c>
      <c r="CY6" s="22">
        <f t="shared" si="11"/>
        <v>79.540000000000006</v>
      </c>
      <c r="CZ6" s="22">
        <f t="shared" si="11"/>
        <v>76.25</v>
      </c>
      <c r="DA6" s="22">
        <f t="shared" si="11"/>
        <v>70.989999999999995</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74446</v>
      </c>
      <c r="D7" s="24">
        <v>47</v>
      </c>
      <c r="E7" s="24">
        <v>1</v>
      </c>
      <c r="F7" s="24">
        <v>0</v>
      </c>
      <c r="G7" s="24">
        <v>0</v>
      </c>
      <c r="H7" s="24" t="s">
        <v>96</v>
      </c>
      <c r="I7" s="24" t="s">
        <v>97</v>
      </c>
      <c r="J7" s="24" t="s">
        <v>98</v>
      </c>
      <c r="K7" s="24" t="s">
        <v>99</v>
      </c>
      <c r="L7" s="24" t="s">
        <v>100</v>
      </c>
      <c r="M7" s="24" t="s">
        <v>101</v>
      </c>
      <c r="N7" s="25" t="s">
        <v>102</v>
      </c>
      <c r="O7" s="25" t="s">
        <v>103</v>
      </c>
      <c r="P7" s="25">
        <v>99.06</v>
      </c>
      <c r="Q7" s="25">
        <v>3891</v>
      </c>
      <c r="R7" s="25">
        <v>1414</v>
      </c>
      <c r="S7" s="25">
        <v>90.81</v>
      </c>
      <c r="T7" s="25">
        <v>15.57</v>
      </c>
      <c r="U7" s="25">
        <v>1376</v>
      </c>
      <c r="V7" s="25">
        <v>1.05</v>
      </c>
      <c r="W7" s="25">
        <v>1310.48</v>
      </c>
      <c r="X7" s="25">
        <v>68.7</v>
      </c>
      <c r="Y7" s="25">
        <v>64.900000000000006</v>
      </c>
      <c r="Z7" s="25">
        <v>68.599999999999994</v>
      </c>
      <c r="AA7" s="25">
        <v>54.49</v>
      </c>
      <c r="AB7" s="25">
        <v>59.87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1758.64</v>
      </c>
      <c r="BF7" s="25">
        <v>2169.16</v>
      </c>
      <c r="BG7" s="25">
        <v>2209.1799999999998</v>
      </c>
      <c r="BH7" s="25">
        <v>2113.6799999999998</v>
      </c>
      <c r="BI7" s="25">
        <v>2001.07</v>
      </c>
      <c r="BJ7" s="25">
        <v>1274.21</v>
      </c>
      <c r="BK7" s="25">
        <v>1183.92</v>
      </c>
      <c r="BL7" s="25">
        <v>1128.72</v>
      </c>
      <c r="BM7" s="25">
        <v>1125.25</v>
      </c>
      <c r="BN7" s="25">
        <v>1157.05</v>
      </c>
      <c r="BO7" s="25">
        <v>982.48</v>
      </c>
      <c r="BP7" s="25">
        <v>46.46</v>
      </c>
      <c r="BQ7" s="25">
        <v>38.65</v>
      </c>
      <c r="BR7" s="25">
        <v>34.229999999999997</v>
      </c>
      <c r="BS7" s="25">
        <v>30.72</v>
      </c>
      <c r="BT7" s="25">
        <v>24.22</v>
      </c>
      <c r="BU7" s="25">
        <v>41.25</v>
      </c>
      <c r="BV7" s="25">
        <v>42.5</v>
      </c>
      <c r="BW7" s="25">
        <v>41.84</v>
      </c>
      <c r="BX7" s="25">
        <v>41.44</v>
      </c>
      <c r="BY7" s="25">
        <v>37.65</v>
      </c>
      <c r="BZ7" s="25">
        <v>50.61</v>
      </c>
      <c r="CA7" s="25">
        <v>504.91</v>
      </c>
      <c r="CB7" s="25">
        <v>621.44000000000005</v>
      </c>
      <c r="CC7" s="25">
        <v>697.74</v>
      </c>
      <c r="CD7" s="25">
        <v>763.12</v>
      </c>
      <c r="CE7" s="25">
        <v>976.66</v>
      </c>
      <c r="CF7" s="25">
        <v>383.25</v>
      </c>
      <c r="CG7" s="25">
        <v>377.72</v>
      </c>
      <c r="CH7" s="25">
        <v>390.47</v>
      </c>
      <c r="CI7" s="25">
        <v>403.61</v>
      </c>
      <c r="CJ7" s="25">
        <v>442.82</v>
      </c>
      <c r="CK7" s="25">
        <v>320.83</v>
      </c>
      <c r="CL7" s="25">
        <v>38.979999999999997</v>
      </c>
      <c r="CM7" s="25">
        <v>36.619999999999997</v>
      </c>
      <c r="CN7" s="25">
        <v>36.72</v>
      </c>
      <c r="CO7" s="25">
        <v>38.28</v>
      </c>
      <c r="CP7" s="25">
        <v>41.12</v>
      </c>
      <c r="CQ7" s="25">
        <v>48.26</v>
      </c>
      <c r="CR7" s="25">
        <v>48.01</v>
      </c>
      <c r="CS7" s="25">
        <v>49.08</v>
      </c>
      <c r="CT7" s="25">
        <v>51.46</v>
      </c>
      <c r="CU7" s="25">
        <v>51.84</v>
      </c>
      <c r="CV7" s="25">
        <v>56.15</v>
      </c>
      <c r="CW7" s="25">
        <v>80.91</v>
      </c>
      <c r="CX7" s="25">
        <v>79.540000000000006</v>
      </c>
      <c r="CY7" s="25">
        <v>79.540000000000006</v>
      </c>
      <c r="CZ7" s="25">
        <v>76.25</v>
      </c>
      <c r="DA7" s="25">
        <v>70.989999999999995</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