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W:\建設課\06_2023年度\03.　特別会計\08.　決算\09． 経営分析\回答\R5\"/>
    </mc:Choice>
  </mc:AlternateContent>
  <xr:revisionPtr revIDLastSave="0" documentId="13_ncr:1_{303042AB-33D3-4AE2-9965-F44CD3F4089B}" xr6:coauthVersionLast="47" xr6:coauthVersionMax="47" xr10:uidLastSave="{00000000-0000-0000-0000-000000000000}"/>
  <workbookProtection workbookAlgorithmName="SHA-512" workbookHashValue="FbQUclIDEhz8UV9A7w67nU5gKTwYCOvYFaLl7U5rBDH0CUGwWr3LVLVxNhGEByFTTPIDvoTkg54VESVS42VujQ==" workbookSaltValue="Wvr7Pd8PB4hWjX6L9zEcpw==" workbookSpinCount="100000" lockStructure="1"/>
  <bookViews>
    <workbookView xWindow="-108" yWindow="-108" windowWidth="23256" windowHeight="12576"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W10" i="4" s="1"/>
  <c r="P6" i="5"/>
  <c r="O6" i="5"/>
  <c r="N6" i="5"/>
  <c r="B10" i="4" s="1"/>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BB10" i="4"/>
  <c r="AL10" i="4"/>
  <c r="P10" i="4"/>
  <c r="I10" i="4"/>
  <c r="BB8" i="4"/>
  <c r="AT8" i="4"/>
  <c r="AL8" i="4"/>
  <c r="AD8" i="4"/>
  <c r="W8" i="4"/>
  <c r="P8" i="4"/>
  <c r="I8" i="4"/>
  <c r="B6" i="4"/>
</calcChain>
</file>

<file path=xl/sharedStrings.xml><?xml version="1.0" encoding="utf-8"?>
<sst xmlns="http://schemas.openxmlformats.org/spreadsheetml/2006/main" count="233" uniqueCount="117">
  <si>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</si>
  <si>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</si>
  <si>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</si>
  <si>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</si>
  <si>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</si>
  <si>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</si>
  <si>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</si>
  <si>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</si>
  <si>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</si>
  <si>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</si>
  <si>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</si>
  <si>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</si>
  <si>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</si>
  <si>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</si>
  <si>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</si>
  <si>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</si>
  <si>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</si>
  <si>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</si>
  <si>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</si>
  <si>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</si>
  <si>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</si>
  <si>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</si>
  <si>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</si>
  <si>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</si>
  <si>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</si>
  <si>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</si>
  <si>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</si>
  <si>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</si>
  <si>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</si>
  <si>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</si>
  <si>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</si>
  <si>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</si>
  <si>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</si>
  <si>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</si>
  <si>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</si>
  <si>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</si>
  <si>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</si>
  <si>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</si>
  <si>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</si>
  <si>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</si>
  <si>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</si>
  <si>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</si>
  <si>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</si>
  <si>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</si>
  <si>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</si>
  <si>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</si>
  <si>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</si>
  <si>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</si>
  <si>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</si>
  <si>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</si>
  <si>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</si>
  <si>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</si>
  <si>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</si>
  <si>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</si>
  <si>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</si>
  <si>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</si>
  <si>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</si>
  <si>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</si>
  <si>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</si>
  <si>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</si>
  <si>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</si>
  <si>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</si>
  <si>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</si>
  <si>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</si>
  <si>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</si>
  <si>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</si>
  <si>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</si>
  <si>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</si>
  <si>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</si>
  <si>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</si>
  <si>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</si>
  <si>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</si>
  <si>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</si>
  <si>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</si>
  <si>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</si>
  <si>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</si>
  <si>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</si>
  <si>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</si>
  <si>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</si>
  <si>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</si>
  <si>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</si>
  <si>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</si>
  <si>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</si>
  <si>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</si>
  <si>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</si>
  <si>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</si>
  <si>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</si>
  <si>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</si>
  <si>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</si>
  <si>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</si>
  <si>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</si>
  <si>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</si>
  <si>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</si>
  <si>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</si>
  <si>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</si>
  <si>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</si>
  <si>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</si>
  <si>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</si>
  <si>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</si>
  <si>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</si>
  <si>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</si>
  <si>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</si>
  <si>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</si>
  <si>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</si>
  <si>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</si>
  <si>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</si>
  <si>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</si>
  <si>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</si>
  <si>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</si>
  <si>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</si>
  <si>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</si>
  <si>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</si>
  <si>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</si>
  <si>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</si>
  <si>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令和４年度は、新型コロナウイルス感染症流行に伴う観光客の減により水道使用料は、減少している。
また、支出に対して料金収入だけで賄うことができないため、一般会計繰入金に頼っている状況。</t>
    <phoneticPr fontId="4"/>
  </si>
  <si>
    <t>使用開始から20年以上が経過しており老朽化が進行しているため、優先順位をつけながら更新、修繕を行う必要があると考える。</t>
    <phoneticPr fontId="4"/>
  </si>
  <si>
    <t>簡易水道事業は、料金収入だけでは施設の維持管理ができず、一般会計繰入金に頼っている状況にあるため、事業の見直し（施設の更新等）を行う必要があると考える。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</si>
</sst>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0.68</c:v>
                </c:pt>
                <c:pt idx="1">
                  <c:v>0.21</c:v>
                </c:pt>
                <c:pt idx="2">
                  <c:v>0.05</c:v>
                </c:pt>
                <c:pt idx="3">
                  <c:v>0.25</c:v>
                </c:pt>
                <c:pt idx="4" formatCode="#,##0.00;&quot;△&quot;#,##0.00">
                  <c:v>0</c:v>
                </c:pt>
              </c:numCache>
            </c:numRef>
          </c:val>
          <c:extLst>
            <c:ext xmlns:c16="http://schemas.microsoft.com/office/drawing/2014/chart" uri="{C3380CC4-5D6E-409C-BE32-E72D297353CC}">
              <c16:uniqueId val="{00000000-CD29-4AAD-BB53-EABF13DE4E4F}"/>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CD29-4AAD-BB53-EABF13DE4E4F}"/>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52.42</c:v>
                </c:pt>
                <c:pt idx="1">
                  <c:v>52.71</c:v>
                </c:pt>
                <c:pt idx="2">
                  <c:v>47.76</c:v>
                </c:pt>
                <c:pt idx="3">
                  <c:v>38.85</c:v>
                </c:pt>
                <c:pt idx="4">
                  <c:v>40.44</c:v>
                </c:pt>
              </c:numCache>
            </c:numRef>
          </c:val>
          <c:extLst>
            <c:ext xmlns:c16="http://schemas.microsoft.com/office/drawing/2014/chart" uri="{C3380CC4-5D6E-409C-BE32-E72D297353CC}">
              <c16:uniqueId val="{00000000-9F5F-4DB9-8480-7D7EC7F67ACD}"/>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9F5F-4DB9-8480-7D7EC7F67ACD}"/>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70.680000000000007</c:v>
                </c:pt>
                <c:pt idx="1">
                  <c:v>70.69</c:v>
                </c:pt>
                <c:pt idx="2">
                  <c:v>70.69</c:v>
                </c:pt>
                <c:pt idx="3">
                  <c:v>90</c:v>
                </c:pt>
                <c:pt idx="4">
                  <c:v>90</c:v>
                </c:pt>
              </c:numCache>
            </c:numRef>
          </c:val>
          <c:extLst>
            <c:ext xmlns:c16="http://schemas.microsoft.com/office/drawing/2014/chart" uri="{C3380CC4-5D6E-409C-BE32-E72D297353CC}">
              <c16:uniqueId val="{00000000-3E43-4A7C-913F-B04C82578F5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3E43-4A7C-913F-B04C82578F5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76.400000000000006</c:v>
                </c:pt>
                <c:pt idx="1">
                  <c:v>76.27</c:v>
                </c:pt>
                <c:pt idx="2">
                  <c:v>68.319999999999993</c:v>
                </c:pt>
                <c:pt idx="3">
                  <c:v>67</c:v>
                </c:pt>
                <c:pt idx="4">
                  <c:v>63.38</c:v>
                </c:pt>
              </c:numCache>
            </c:numRef>
          </c:val>
          <c:extLst>
            <c:ext xmlns:c16="http://schemas.microsoft.com/office/drawing/2014/chart" uri="{C3380CC4-5D6E-409C-BE32-E72D297353CC}">
              <c16:uniqueId val="{00000000-FD42-47D4-92B4-E108C0D60DCD}"/>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FD42-47D4-92B4-E108C0D60DCD}"/>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46-4D16-9491-3965F7D6A262}"/>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46-4D16-9491-3965F7D6A262}"/>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07-4C13-B045-531153E52DD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07-4C13-B045-531153E52DD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B5-4413-8557-01B34A263AA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B5-4413-8557-01B34A263AA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F7-4DF3-A275-E59AC52279AB}"/>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F7-4DF3-A275-E59AC52279AB}"/>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1195.8399999999999</c:v>
                </c:pt>
                <c:pt idx="1">
                  <c:v>1229.51</c:v>
                </c:pt>
                <c:pt idx="2">
                  <c:v>1329.25</c:v>
                </c:pt>
                <c:pt idx="3">
                  <c:v>1222.6199999999999</c:v>
                </c:pt>
                <c:pt idx="4">
                  <c:v>1241.03</c:v>
                </c:pt>
              </c:numCache>
            </c:numRef>
          </c:val>
          <c:extLst>
            <c:ext xmlns:c16="http://schemas.microsoft.com/office/drawing/2014/chart" uri="{C3380CC4-5D6E-409C-BE32-E72D297353CC}">
              <c16:uniqueId val="{00000000-C2E0-470E-A108-80315EFA35E3}"/>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C2E0-470E-A108-80315EFA35E3}"/>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50.67</c:v>
                </c:pt>
                <c:pt idx="1">
                  <c:v>51.33</c:v>
                </c:pt>
                <c:pt idx="2">
                  <c:v>50.7</c:v>
                </c:pt>
                <c:pt idx="3">
                  <c:v>49.57</c:v>
                </c:pt>
                <c:pt idx="4">
                  <c:v>51.85</c:v>
                </c:pt>
              </c:numCache>
            </c:numRef>
          </c:val>
          <c:extLst>
            <c:ext xmlns:c16="http://schemas.microsoft.com/office/drawing/2014/chart" uri="{C3380CC4-5D6E-409C-BE32-E72D297353CC}">
              <c16:uniqueId val="{00000000-04AE-49FD-8316-36FB94A8C62A}"/>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04AE-49FD-8316-36FB94A8C62A}"/>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241.85</c:v>
                </c:pt>
                <c:pt idx="1">
                  <c:v>236.96</c:v>
                </c:pt>
                <c:pt idx="2">
                  <c:v>247.77</c:v>
                </c:pt>
                <c:pt idx="3">
                  <c:v>278.94</c:v>
                </c:pt>
                <c:pt idx="4">
                  <c:v>252.34</c:v>
                </c:pt>
              </c:numCache>
            </c:numRef>
          </c:val>
          <c:extLst>
            <c:ext xmlns:c16="http://schemas.microsoft.com/office/drawing/2014/chart" uri="{C3380CC4-5D6E-409C-BE32-E72D297353CC}">
              <c16:uniqueId val="{00000000-9DA1-4FEC-A745-6B8169C45ACF}"/>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9DA1-4FEC-A745-6B8169C45ACF}"/>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福島県　北塩原村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D3</v>
      </c>
      <c r="X8" s="66"/>
      <c r="Y8" s="66"/>
      <c r="Z8" s="66"/>
      <c r="AA8" s="66"/>
      <c r="AB8" s="66"/>
      <c r="AC8" s="66"/>
      <c r="AD8" s="66" t="str">
        <f>データ!$M$6</f>
        <v>非設置</v>
      </c>
      <c r="AE8" s="66"/>
      <c r="AF8" s="66"/>
      <c r="AG8" s="66"/>
      <c r="AH8" s="66"/>
      <c r="AI8" s="66"/>
      <c r="AJ8" s="66"/>
      <c r="AK8" s="2"/>
      <c r="AL8" s="55">
        <f>データ!$R$6</f>
        <v>2478</v>
      </c>
      <c r="AM8" s="55"/>
      <c r="AN8" s="55"/>
      <c r="AO8" s="55"/>
      <c r="AP8" s="55"/>
      <c r="AQ8" s="55"/>
      <c r="AR8" s="55"/>
      <c r="AS8" s="55"/>
      <c r="AT8" s="45">
        <f>データ!$S$6</f>
        <v>234.08</v>
      </c>
      <c r="AU8" s="45"/>
      <c r="AV8" s="45"/>
      <c r="AW8" s="45"/>
      <c r="AX8" s="45"/>
      <c r="AY8" s="45"/>
      <c r="AZ8" s="45"/>
      <c r="BA8" s="45"/>
      <c r="BB8" s="45">
        <f>データ!$T$6</f>
        <v>10.59</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2">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99.5</v>
      </c>
      <c r="Q10" s="45"/>
      <c r="R10" s="45"/>
      <c r="S10" s="45"/>
      <c r="T10" s="45"/>
      <c r="U10" s="45"/>
      <c r="V10" s="45"/>
      <c r="W10" s="55">
        <f>データ!$Q$6</f>
        <v>2200</v>
      </c>
      <c r="X10" s="55"/>
      <c r="Y10" s="55"/>
      <c r="Z10" s="55"/>
      <c r="AA10" s="55"/>
      <c r="AB10" s="55"/>
      <c r="AC10" s="55"/>
      <c r="AD10" s="2"/>
      <c r="AE10" s="2"/>
      <c r="AF10" s="2"/>
      <c r="AG10" s="2"/>
      <c r="AH10" s="2"/>
      <c r="AI10" s="2"/>
      <c r="AJ10" s="2"/>
      <c r="AK10" s="2"/>
      <c r="AL10" s="55">
        <f>データ!$U$6</f>
        <v>2384</v>
      </c>
      <c r="AM10" s="55"/>
      <c r="AN10" s="55"/>
      <c r="AO10" s="55"/>
      <c r="AP10" s="55"/>
      <c r="AQ10" s="55"/>
      <c r="AR10" s="55"/>
      <c r="AS10" s="55"/>
      <c r="AT10" s="45">
        <f>データ!$V$6</f>
        <v>1.99</v>
      </c>
      <c r="AU10" s="45"/>
      <c r="AV10" s="45"/>
      <c r="AW10" s="45"/>
      <c r="AX10" s="45"/>
      <c r="AY10" s="45"/>
      <c r="AZ10" s="45"/>
      <c r="BA10" s="45"/>
      <c r="BB10" s="45">
        <f>データ!$W$6</f>
        <v>1197.99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114</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115</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116</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vsD18x+szQLS4jLF93yrTKIN46DyQ4iwhd7yBI172lgwMgqq4wSvQVmvmUVzsEUdNw0/ExbcNc19ygff4TAuyg==" saltValue="en4LUT6mBPTjguqSl2Bdx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2">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2022</v>
      </c>
      <c r="C6" s="20">
        <f t="shared" ref="C6:W6" si="3">C7</f>
        <v>74021</v>
      </c>
      <c r="D6" s="20">
        <f t="shared" si="3"/>
        <v>47</v>
      </c>
      <c r="E6" s="20">
        <f t="shared" si="3"/>
        <v>1</v>
      </c>
      <c r="F6" s="20">
        <f t="shared" si="3"/>
        <v>0</v>
      </c>
      <c r="G6" s="20">
        <f t="shared" si="3"/>
        <v>0</v>
      </c>
      <c r="H6" s="20" t="str">
        <f t="shared" si="3"/>
        <v>福島県　北塩原村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99.5</v>
      </c>
      <c r="Q6" s="21">
        <f t="shared" si="3"/>
        <v>2200</v>
      </c>
      <c r="R6" s="21">
        <f t="shared" si="3"/>
        <v>2478</v>
      </c>
      <c r="S6" s="21">
        <f t="shared" si="3"/>
        <v>234.08</v>
      </c>
      <c r="T6" s="21">
        <f t="shared" si="3"/>
        <v>10.59</v>
      </c>
      <c r="U6" s="21">
        <f t="shared" si="3"/>
        <v>2384</v>
      </c>
      <c r="V6" s="21">
        <f t="shared" si="3"/>
        <v>1.99</v>
      </c>
      <c r="W6" s="21">
        <f t="shared" si="3"/>
        <v>1197.99</v>
      </c>
      <c r="X6" s="22">
        <f>IF(X7="",NA(),X7)</f>
        <v>76.400000000000006</v>
      </c>
      <c r="Y6" s="22">
        <f t="shared" ref="Y6:AG6" si="4">IF(Y7="",NA(),Y7)</f>
        <v>76.27</v>
      </c>
      <c r="Z6" s="22">
        <f t="shared" si="4"/>
        <v>68.319999999999993</v>
      </c>
      <c r="AA6" s="22">
        <f t="shared" si="4"/>
        <v>67</v>
      </c>
      <c r="AB6" s="22">
        <f t="shared" si="4"/>
        <v>63.38</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1195.8399999999999</v>
      </c>
      <c r="BF6" s="22">
        <f t="shared" ref="BF6:BN6" si="7">IF(BF7="",NA(),BF7)</f>
        <v>1229.51</v>
      </c>
      <c r="BG6" s="22">
        <f t="shared" si="7"/>
        <v>1329.25</v>
      </c>
      <c r="BH6" s="22">
        <f t="shared" si="7"/>
        <v>1222.6199999999999</v>
      </c>
      <c r="BI6" s="22">
        <f t="shared" si="7"/>
        <v>1241.03</v>
      </c>
      <c r="BJ6" s="22">
        <f t="shared" si="7"/>
        <v>1007.7</v>
      </c>
      <c r="BK6" s="22">
        <f t="shared" si="7"/>
        <v>1018.52</v>
      </c>
      <c r="BL6" s="22">
        <f t="shared" si="7"/>
        <v>949.61</v>
      </c>
      <c r="BM6" s="22">
        <f t="shared" si="7"/>
        <v>918.84</v>
      </c>
      <c r="BN6" s="22">
        <f t="shared" si="7"/>
        <v>955.49</v>
      </c>
      <c r="BO6" s="21" t="str">
        <f>IF(BO7="","",IF(BO7="-","【-】","【"&amp;SUBSTITUTE(TEXT(BO7,"#,##0.00"),"-","△")&amp;"】"))</f>
        <v>【982.48】</v>
      </c>
      <c r="BP6" s="22">
        <f>IF(BP7="",NA(),BP7)</f>
        <v>50.67</v>
      </c>
      <c r="BQ6" s="22">
        <f t="shared" ref="BQ6:BY6" si="8">IF(BQ7="",NA(),BQ7)</f>
        <v>51.33</v>
      </c>
      <c r="BR6" s="22">
        <f t="shared" si="8"/>
        <v>50.7</v>
      </c>
      <c r="BS6" s="22">
        <f t="shared" si="8"/>
        <v>49.57</v>
      </c>
      <c r="BT6" s="22">
        <f t="shared" si="8"/>
        <v>51.85</v>
      </c>
      <c r="BU6" s="22">
        <f t="shared" si="8"/>
        <v>59.22</v>
      </c>
      <c r="BV6" s="22">
        <f t="shared" si="8"/>
        <v>58.79</v>
      </c>
      <c r="BW6" s="22">
        <f t="shared" si="8"/>
        <v>58.41</v>
      </c>
      <c r="BX6" s="22">
        <f t="shared" si="8"/>
        <v>58.27</v>
      </c>
      <c r="BY6" s="22">
        <f t="shared" si="8"/>
        <v>55.15</v>
      </c>
      <c r="BZ6" s="21" t="str">
        <f>IF(BZ7="","",IF(BZ7="-","【-】","【"&amp;SUBSTITUTE(TEXT(BZ7,"#,##0.00"),"-","△")&amp;"】"))</f>
        <v>【50.61】</v>
      </c>
      <c r="CA6" s="22">
        <f>IF(CA7="",NA(),CA7)</f>
        <v>241.85</v>
      </c>
      <c r="CB6" s="22">
        <f t="shared" ref="CB6:CJ6" si="9">IF(CB7="",NA(),CB7)</f>
        <v>236.96</v>
      </c>
      <c r="CC6" s="22">
        <f t="shared" si="9"/>
        <v>247.77</v>
      </c>
      <c r="CD6" s="22">
        <f t="shared" si="9"/>
        <v>278.94</v>
      </c>
      <c r="CE6" s="22">
        <f t="shared" si="9"/>
        <v>252.34</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52.42</v>
      </c>
      <c r="CM6" s="22">
        <f t="shared" ref="CM6:CU6" si="10">IF(CM7="",NA(),CM7)</f>
        <v>52.71</v>
      </c>
      <c r="CN6" s="22">
        <f t="shared" si="10"/>
        <v>47.76</v>
      </c>
      <c r="CO6" s="22">
        <f t="shared" si="10"/>
        <v>38.85</v>
      </c>
      <c r="CP6" s="22">
        <f t="shared" si="10"/>
        <v>40.44</v>
      </c>
      <c r="CQ6" s="22">
        <f t="shared" si="10"/>
        <v>56.76</v>
      </c>
      <c r="CR6" s="22">
        <f t="shared" si="10"/>
        <v>56.04</v>
      </c>
      <c r="CS6" s="22">
        <f t="shared" si="10"/>
        <v>58.52</v>
      </c>
      <c r="CT6" s="22">
        <f t="shared" si="10"/>
        <v>58.88</v>
      </c>
      <c r="CU6" s="22">
        <f t="shared" si="10"/>
        <v>58.16</v>
      </c>
      <c r="CV6" s="21" t="str">
        <f>IF(CV7="","",IF(CV7="-","【-】","【"&amp;SUBSTITUTE(TEXT(CV7,"#,##0.00"),"-","△")&amp;"】"))</f>
        <v>【56.15】</v>
      </c>
      <c r="CW6" s="22">
        <f>IF(CW7="",NA(),CW7)</f>
        <v>70.680000000000007</v>
      </c>
      <c r="CX6" s="22">
        <f t="shared" ref="CX6:DF6" si="11">IF(CX7="",NA(),CX7)</f>
        <v>70.69</v>
      </c>
      <c r="CY6" s="22">
        <f t="shared" si="11"/>
        <v>70.69</v>
      </c>
      <c r="CZ6" s="22">
        <f t="shared" si="11"/>
        <v>90</v>
      </c>
      <c r="DA6" s="22">
        <f t="shared" si="11"/>
        <v>90</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0.68</v>
      </c>
      <c r="EE6" s="22">
        <f t="shared" ref="EE6:EM6" si="14">IF(EE7="",NA(),EE7)</f>
        <v>0.21</v>
      </c>
      <c r="EF6" s="22">
        <f t="shared" si="14"/>
        <v>0.05</v>
      </c>
      <c r="EG6" s="22">
        <f t="shared" si="14"/>
        <v>0.25</v>
      </c>
      <c r="EH6" s="21">
        <f t="shared" si="14"/>
        <v>0</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x14ac:dyDescent="0.2">
      <c r="A7" s="15"/>
      <c r="B7" s="24">
        <v>2022</v>
      </c>
      <c r="C7" s="24">
        <v>74021</v>
      </c>
      <c r="D7" s="24">
        <v>47</v>
      </c>
      <c r="E7" s="24">
        <v>1</v>
      </c>
      <c r="F7" s="24">
        <v>0</v>
      </c>
      <c r="G7" s="24">
        <v>0</v>
      </c>
      <c r="H7" s="24" t="s">
        <v>96</v>
      </c>
      <c r="I7" s="24" t="s">
        <v>97</v>
      </c>
      <c r="J7" s="24" t="s">
        <v>98</v>
      </c>
      <c r="K7" s="24" t="s">
        <v>99</v>
      </c>
      <c r="L7" s="24" t="s">
        <v>100</v>
      </c>
      <c r="M7" s="24" t="s">
        <v>101</v>
      </c>
      <c r="N7" s="25" t="s">
        <v>102</v>
      </c>
      <c r="O7" s="25" t="s">
        <v>103</v>
      </c>
      <c r="P7" s="25">
        <v>99.5</v>
      </c>
      <c r="Q7" s="25">
        <v>2200</v>
      </c>
      <c r="R7" s="25">
        <v>2478</v>
      </c>
      <c r="S7" s="25">
        <v>234.08</v>
      </c>
      <c r="T7" s="25">
        <v>10.59</v>
      </c>
      <c r="U7" s="25">
        <v>2384</v>
      </c>
      <c r="V7" s="25">
        <v>1.99</v>
      </c>
      <c r="W7" s="25">
        <v>1197.99</v>
      </c>
      <c r="X7" s="25">
        <v>76.400000000000006</v>
      </c>
      <c r="Y7" s="25">
        <v>76.27</v>
      </c>
      <c r="Z7" s="25">
        <v>68.319999999999993</v>
      </c>
      <c r="AA7" s="25">
        <v>67</v>
      </c>
      <c r="AB7" s="25">
        <v>63.38</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1195.8399999999999</v>
      </c>
      <c r="BF7" s="25">
        <v>1229.51</v>
      </c>
      <c r="BG7" s="25">
        <v>1329.25</v>
      </c>
      <c r="BH7" s="25">
        <v>1222.6199999999999</v>
      </c>
      <c r="BI7" s="25">
        <v>1241.03</v>
      </c>
      <c r="BJ7" s="25">
        <v>1007.7</v>
      </c>
      <c r="BK7" s="25">
        <v>1018.52</v>
      </c>
      <c r="BL7" s="25">
        <v>949.61</v>
      </c>
      <c r="BM7" s="25">
        <v>918.84</v>
      </c>
      <c r="BN7" s="25">
        <v>955.49</v>
      </c>
      <c r="BO7" s="25">
        <v>982.48</v>
      </c>
      <c r="BP7" s="25">
        <v>50.67</v>
      </c>
      <c r="BQ7" s="25">
        <v>51.33</v>
      </c>
      <c r="BR7" s="25">
        <v>50.7</v>
      </c>
      <c r="BS7" s="25">
        <v>49.57</v>
      </c>
      <c r="BT7" s="25">
        <v>51.85</v>
      </c>
      <c r="BU7" s="25">
        <v>59.22</v>
      </c>
      <c r="BV7" s="25">
        <v>58.79</v>
      </c>
      <c r="BW7" s="25">
        <v>58.41</v>
      </c>
      <c r="BX7" s="25">
        <v>58.27</v>
      </c>
      <c r="BY7" s="25">
        <v>55.15</v>
      </c>
      <c r="BZ7" s="25">
        <v>50.61</v>
      </c>
      <c r="CA7" s="25">
        <v>241.85</v>
      </c>
      <c r="CB7" s="25">
        <v>236.96</v>
      </c>
      <c r="CC7" s="25">
        <v>247.77</v>
      </c>
      <c r="CD7" s="25">
        <v>278.94</v>
      </c>
      <c r="CE7" s="25">
        <v>252.34</v>
      </c>
      <c r="CF7" s="25">
        <v>292.89999999999998</v>
      </c>
      <c r="CG7" s="25">
        <v>298.25</v>
      </c>
      <c r="CH7" s="25">
        <v>303.27999999999997</v>
      </c>
      <c r="CI7" s="25">
        <v>303.81</v>
      </c>
      <c r="CJ7" s="25">
        <v>310.26</v>
      </c>
      <c r="CK7" s="25">
        <v>320.83</v>
      </c>
      <c r="CL7" s="25">
        <v>52.42</v>
      </c>
      <c r="CM7" s="25">
        <v>52.71</v>
      </c>
      <c r="CN7" s="25">
        <v>47.76</v>
      </c>
      <c r="CO7" s="25">
        <v>38.85</v>
      </c>
      <c r="CP7" s="25">
        <v>40.44</v>
      </c>
      <c r="CQ7" s="25">
        <v>56.76</v>
      </c>
      <c r="CR7" s="25">
        <v>56.04</v>
      </c>
      <c r="CS7" s="25">
        <v>58.52</v>
      </c>
      <c r="CT7" s="25">
        <v>58.88</v>
      </c>
      <c r="CU7" s="25">
        <v>58.16</v>
      </c>
      <c r="CV7" s="25">
        <v>56.15</v>
      </c>
      <c r="CW7" s="25">
        <v>70.680000000000007</v>
      </c>
      <c r="CX7" s="25">
        <v>70.69</v>
      </c>
      <c r="CY7" s="25">
        <v>70.69</v>
      </c>
      <c r="CZ7" s="25">
        <v>90</v>
      </c>
      <c r="DA7" s="25">
        <v>90</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0.68</v>
      </c>
      <c r="EE7" s="25">
        <v>0.21</v>
      </c>
      <c r="EF7" s="25">
        <v>0.05</v>
      </c>
      <c r="EG7" s="25">
        <v>0.25</v>
      </c>
      <c r="EH7" s="25">
        <v>0</v>
      </c>
      <c r="EI7" s="25">
        <v>0.53</v>
      </c>
      <c r="EJ7" s="25">
        <v>0.71</v>
      </c>
      <c r="EK7" s="25">
        <v>0.72</v>
      </c>
      <c r="EL7" s="25">
        <v>0.71</v>
      </c>
      <c r="EM7" s="25">
        <v>0.55000000000000004</v>
      </c>
      <c r="EN7" s="25">
        <v>0.52</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2">
      <c r="B11">
        <v>4</v>
      </c>
      <c r="C11">
        <v>3</v>
      </c>
      <c r="D11">
        <v>2</v>
      </c>
      <c r="E11">
        <v>1</v>
      </c>
      <c r="F11">
        <v>0</v>
      </c>
      <c r="G11" t="s">
        <v>109</v>
      </c>
    </row>
    <row r="12" spans="1:144" x14ac:dyDescent="0.2">
      <c r="B12">
        <v>1</v>
      </c>
      <c r="C12">
        <v>1</v>
      </c>
      <c r="D12">
        <v>2</v>
      </c>
      <c r="E12">
        <v>3</v>
      </c>
      <c r="F12">
        <v>4</v>
      </c>
      <c r="G12" t="s">
        <v>110</v>
      </c>
    </row>
    <row r="13" spans="1:144" x14ac:dyDescent="0.2">
      <c r="B13" t="s">
        <v>111</v>
      </c>
      <c r="C13" t="s">
        <v>112</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