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C:\Users\kancl059\Desktop\経営分析表\"/>
    </mc:Choice>
  </mc:AlternateContent>
  <xr:revisionPtr revIDLastSave="0" documentId="13_ncr:1_{05F995BC-23FF-417B-9721-AB0A7F14B710}" xr6:coauthVersionLast="47" xr6:coauthVersionMax="47" xr10:uidLastSave="{00000000-0000-0000-0000-000000000000}"/>
  <workbookProtection workbookAlgorithmName="SHA-512" workbookHashValue="UZUELMSaL5uA6hBP+gbqihs8qEnN9H6SY9cJTCemoISwTkBKrkyXxwy45Yl1yDTX4CdP04XXBUcIivmsK/sDKQ==" workbookSaltValue="903npUIu9sdw0+2FhqLRUA==" workbookSpinCount="100000" lockStructure="1"/>
  <bookViews>
    <workbookView xWindow="-120" yWindow="-120" windowWidth="24240" windowHeight="131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T6" i="5"/>
  <c r="S6" i="5"/>
  <c r="R6" i="5"/>
  <c r="AD10" i="4" s="1"/>
  <c r="Q6" i="5"/>
  <c r="P6" i="5"/>
  <c r="O6" i="5"/>
  <c r="I10" i="4" s="1"/>
  <c r="N6" i="5"/>
  <c r="B10" i="4" s="1"/>
  <c r="M6" i="5"/>
  <c r="AD8" i="4" s="1"/>
  <c r="L6" i="5"/>
  <c r="W8" i="4" s="1"/>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E86" i="4"/>
  <c r="BB10" i="4"/>
  <c r="AL10" i="4"/>
  <c r="W10" i="4"/>
  <c r="P10" i="4"/>
  <c r="BB8" i="4"/>
  <c r="AT8" i="4"/>
  <c r="AL8" i="4"/>
  <c r="P8" i="4"/>
  <c r="I8" i="4"/>
  <c r="B6" i="4"/>
</calcChain>
</file>

<file path=xl/sharedStrings.xml><?xml version="1.0" encoding="utf-8"?>
<sst xmlns="http://schemas.openxmlformats.org/spreadsheetml/2006/main" count="236" uniqueCount="121">
  <si>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</si>
  <si>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</si>
  <si>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</si>
  <si>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</si>
  <si>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</si>
  <si>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</si>
  <si>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</si>
  <si>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</si>
  <si>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</si>
  <si>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</si>
  <si>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</si>
  <si>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</si>
  <si>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</si>
  <si>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</si>
  <si>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</si>
  <si>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</si>
  <si>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</si>
  <si>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</si>
  <si>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</si>
  <si>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</si>
  <si>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</si>
  <si>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</si>
  <si>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</si>
  <si>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</si>
  <si>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</si>
  <si>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</si>
  <si>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</si>
  <si>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</si>
  <si>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</si>
  <si>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</si>
  <si>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</si>
  <si>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</si>
  <si>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</si>
  <si>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</si>
  <si>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</si>
  <si>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</si>
  <si>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</si>
  <si>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</si>
  <si>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</si>
  <si>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</si>
  <si>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</si>
  <si>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</si>
  <si>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</si>
  <si>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</si>
  <si>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</si>
  <si>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</si>
  <si>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</si>
  <si>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</si>
  <si>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</si>
  <si>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</si>
  <si>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</si>
  <si>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</si>
  <si>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</si>
  <si>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</si>
  <si>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</si>
  <si>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</si>
  <si>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</si>
  <si>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</si>
  <si>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</si>
  <si>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</si>
  <si>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</si>
  <si>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</si>
  <si>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</si>
  <si>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</si>
  <si>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</si>
  <si>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</si>
  <si>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</si>
  <si>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</si>
  <si>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</si>
  <si>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</si>
  <si>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</si>
  <si>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</si>
  <si>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</si>
  <si>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</si>
  <si>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</si>
  <si>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</si>
  <si>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</si>
  <si>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</si>
  <si>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</si>
  <si>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</si>
  <si>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</si>
  <si>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</si>
  <si>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</si>
  <si>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</si>
  <si>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</si>
  <si>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</si>
  <si>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</si>
  <si>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</si>
  <si>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</si>
  <si>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</si>
  <si>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</si>
  <si>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</si>
  <si>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</si>
  <si>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</si>
  <si>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</si>
  <si>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</si>
  <si>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</si>
  <si>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</si>
  <si>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金山町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</si>
  <si>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</si>
  <si>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</si>
  <si>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</si>
  <si>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</si>
  <si>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</si>
  <si>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</si>
  <si>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</si>
  <si>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</si>
  <si>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</si>
  <si>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</si>
  <si>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</si>
  <si>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</si>
  <si>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</si>
  <si>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</si>
  <si>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</si>
  <si>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</si>
  <si>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</si>
  <si>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</si>
  <si>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</si>
  <si>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使用料収入及び一般会計からの繰入金で維持管理経費等を賄っている。
　規模が極めて小さい施設・会計であり該当地域に居住している住宅の接続率は100％であること、過疎高齢化が進んでいることなどから利用者増が見込めない状況で、むしろ人口減から料金収入が減少していくことが想定される。
　今後数年で地方債の償還が終了する予定であるが、令和５年度開始予定の下水道事業の公営企業会計導入に併せて、施設改修などを念頭において、施設管理経費の見直しなど経費削減を進めるとともに、継続可能な料金設定についても検討を行うことが必要となる。</t>
    <rPh sb="164" eb="166">
      <t>レイワ</t>
    </rPh>
    <rPh sb="167" eb="169">
      <t>ネンド</t>
    </rPh>
    <rPh sb="169" eb="171">
      <t>カイシ</t>
    </rPh>
    <rPh sb="171" eb="173">
      <t>ヨテイ</t>
    </rPh>
    <phoneticPr fontId="4"/>
  </si>
  <si>
    <t>　現在のところ施設の大規模な修繕等は予定されていないが、使用料収入の減少が予想される状況であるので、令和５年度開始予定の下水道事業の公営企業会計導入に併せて、引き続き適正な施設管理及び改修計画と適正な料金設定について検討を続ける必要がある。</t>
    <rPh sb="50" eb="52">
      <t>レイワ</t>
    </rPh>
    <rPh sb="53" eb="55">
      <t>ネンド</t>
    </rPh>
    <rPh sb="55" eb="57">
      <t>カイシ</t>
    </rPh>
    <rPh sb="57" eb="59">
      <t>ヨテイ</t>
    </rPh>
    <phoneticPr fontId="4"/>
  </si>
  <si>
    <t>　供用開始が平成14年と比較的新しい施設であること小規模な施設で管渠延長も短いことから、基幹的施設等については今のところ健全な状態を保っている。令和５年度開始予定の下水道事業の公営企業会計導入に併せて、適正な管理に努め長寿命化を及び長期的視野での改修計画を検討する必要がある。</t>
    <rPh sb="72" eb="74">
      <t>レイワ</t>
    </rPh>
    <rPh sb="75" eb="77">
      <t>ネンド</t>
    </rPh>
    <rPh sb="77" eb="79">
      <t>カイシ</t>
    </rPh>
    <rPh sb="79" eb="81">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</si>
</sst>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234-4259-8563-4EF6B7FC81BE}"/>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0.01</c:v>
                </c:pt>
                <c:pt idx="2">
                  <c:v>0.02</c:v>
                </c:pt>
                <c:pt idx="3">
                  <c:v>0.25</c:v>
                </c:pt>
                <c:pt idx="4">
                  <c:v>0.05</c:v>
                </c:pt>
              </c:numCache>
            </c:numRef>
          </c:val>
          <c:smooth val="0"/>
          <c:extLst>
            <c:ext xmlns:c16="http://schemas.microsoft.com/office/drawing/2014/chart" uri="{C3380CC4-5D6E-409C-BE32-E72D297353CC}">
              <c16:uniqueId val="{00000001-3234-4259-8563-4EF6B7FC81BE}"/>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100</c:v>
                </c:pt>
                <c:pt idx="1">
                  <c:v>25</c:v>
                </c:pt>
                <c:pt idx="2">
                  <c:v>25</c:v>
                </c:pt>
                <c:pt idx="3">
                  <c:v>31.25</c:v>
                </c:pt>
                <c:pt idx="4">
                  <c:v>31.25</c:v>
                </c:pt>
              </c:numCache>
            </c:numRef>
          </c:val>
          <c:extLst>
            <c:ext xmlns:c16="http://schemas.microsoft.com/office/drawing/2014/chart" uri="{C3380CC4-5D6E-409C-BE32-E72D297353CC}">
              <c16:uniqueId val="{00000000-2748-46E0-B4A1-7897A2C27C5A}"/>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51.75</c:v>
                </c:pt>
                <c:pt idx="1">
                  <c:v>50.68</c:v>
                </c:pt>
                <c:pt idx="2">
                  <c:v>50.14</c:v>
                </c:pt>
                <c:pt idx="3">
                  <c:v>54.83</c:v>
                </c:pt>
                <c:pt idx="4">
                  <c:v>66.53</c:v>
                </c:pt>
              </c:numCache>
            </c:numRef>
          </c:val>
          <c:smooth val="0"/>
          <c:extLst>
            <c:ext xmlns:c16="http://schemas.microsoft.com/office/drawing/2014/chart" uri="{C3380CC4-5D6E-409C-BE32-E72D297353CC}">
              <c16:uniqueId val="{00000001-2748-46E0-B4A1-7897A2C27C5A}"/>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6928-4B06-B48B-3222B691A32D}"/>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84.84</c:v>
                </c:pt>
                <c:pt idx="1">
                  <c:v>84.86</c:v>
                </c:pt>
                <c:pt idx="2">
                  <c:v>84.98</c:v>
                </c:pt>
                <c:pt idx="3">
                  <c:v>84.7</c:v>
                </c:pt>
                <c:pt idx="4">
                  <c:v>84.67</c:v>
                </c:pt>
              </c:numCache>
            </c:numRef>
          </c:val>
          <c:smooth val="0"/>
          <c:extLst>
            <c:ext xmlns:c16="http://schemas.microsoft.com/office/drawing/2014/chart" uri="{C3380CC4-5D6E-409C-BE32-E72D297353CC}">
              <c16:uniqueId val="{00000001-6928-4B06-B48B-3222B691A32D}"/>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48F9-4B04-8877-C2FADCF930BC}"/>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8F9-4B04-8877-C2FADCF930BC}"/>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D07-482C-B60A-76E756AAB3BE}"/>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D07-482C-B60A-76E756AAB3BE}"/>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040-4F90-A9A8-3A9DC0E18D88}"/>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040-4F90-A9A8-3A9DC0E18D88}"/>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D41-47FA-AD56-90ECF6559B35}"/>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D41-47FA-AD56-90ECF6559B35}"/>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C23-45B1-B3FF-83C5A974C41E}"/>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C23-45B1-B3FF-83C5A974C41E}"/>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177.17</c:v>
                </c:pt>
                <c:pt idx="1">
                  <c:v>175.38</c:v>
                </c:pt>
                <c:pt idx="2">
                  <c:v>174.85</c:v>
                </c:pt>
                <c:pt idx="3">
                  <c:v>175.13</c:v>
                </c:pt>
                <c:pt idx="4">
                  <c:v>176.81</c:v>
                </c:pt>
              </c:numCache>
            </c:numRef>
          </c:val>
          <c:extLst>
            <c:ext xmlns:c16="http://schemas.microsoft.com/office/drawing/2014/chart" uri="{C3380CC4-5D6E-409C-BE32-E72D297353CC}">
              <c16:uniqueId val="{00000000-964F-485E-B97E-3B9DF1B70862}"/>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855.8</c:v>
                </c:pt>
                <c:pt idx="1">
                  <c:v>789.46</c:v>
                </c:pt>
                <c:pt idx="2">
                  <c:v>826.83</c:v>
                </c:pt>
                <c:pt idx="3">
                  <c:v>867.83</c:v>
                </c:pt>
                <c:pt idx="4">
                  <c:v>791.76</c:v>
                </c:pt>
              </c:numCache>
            </c:numRef>
          </c:val>
          <c:smooth val="0"/>
          <c:extLst>
            <c:ext xmlns:c16="http://schemas.microsoft.com/office/drawing/2014/chart" uri="{C3380CC4-5D6E-409C-BE32-E72D297353CC}">
              <c16:uniqueId val="{00000001-964F-485E-B97E-3B9DF1B70862}"/>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39.46</c:v>
                </c:pt>
                <c:pt idx="1">
                  <c:v>46.92</c:v>
                </c:pt>
                <c:pt idx="2">
                  <c:v>48.09</c:v>
                </c:pt>
                <c:pt idx="3">
                  <c:v>47.74</c:v>
                </c:pt>
                <c:pt idx="4">
                  <c:v>46.92</c:v>
                </c:pt>
              </c:numCache>
            </c:numRef>
          </c:val>
          <c:extLst>
            <c:ext xmlns:c16="http://schemas.microsoft.com/office/drawing/2014/chart" uri="{C3380CC4-5D6E-409C-BE32-E72D297353CC}">
              <c16:uniqueId val="{00000000-C73C-4EA1-8B7D-3712FC8C4539}"/>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59.8</c:v>
                </c:pt>
                <c:pt idx="1">
                  <c:v>57.77</c:v>
                </c:pt>
                <c:pt idx="2">
                  <c:v>57.31</c:v>
                </c:pt>
                <c:pt idx="3">
                  <c:v>57.08</c:v>
                </c:pt>
                <c:pt idx="4">
                  <c:v>56.26</c:v>
                </c:pt>
              </c:numCache>
            </c:numRef>
          </c:val>
          <c:smooth val="0"/>
          <c:extLst>
            <c:ext xmlns:c16="http://schemas.microsoft.com/office/drawing/2014/chart" uri="{C3380CC4-5D6E-409C-BE32-E72D297353CC}">
              <c16:uniqueId val="{00000001-C73C-4EA1-8B7D-3712FC8C4539}"/>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1856.61</c:v>
                </c:pt>
                <c:pt idx="1">
                  <c:v>1373.21</c:v>
                </c:pt>
                <c:pt idx="2">
                  <c:v>1452.57</c:v>
                </c:pt>
                <c:pt idx="3">
                  <c:v>1078.28</c:v>
                </c:pt>
                <c:pt idx="4">
                  <c:v>1306.92</c:v>
                </c:pt>
              </c:numCache>
            </c:numRef>
          </c:val>
          <c:extLst>
            <c:ext xmlns:c16="http://schemas.microsoft.com/office/drawing/2014/chart" uri="{C3380CC4-5D6E-409C-BE32-E72D297353CC}">
              <c16:uniqueId val="{00000000-5A18-4AA7-8087-C7138D70484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263.76</c:v>
                </c:pt>
                <c:pt idx="1">
                  <c:v>274.35000000000002</c:v>
                </c:pt>
                <c:pt idx="2">
                  <c:v>273.52</c:v>
                </c:pt>
                <c:pt idx="3">
                  <c:v>274.99</c:v>
                </c:pt>
                <c:pt idx="4">
                  <c:v>282.08999999999997</c:v>
                </c:pt>
              </c:numCache>
            </c:numRef>
          </c:val>
          <c:smooth val="0"/>
          <c:extLst>
            <c:ext xmlns:c16="http://schemas.microsoft.com/office/drawing/2014/chart" uri="{C3380CC4-5D6E-409C-BE32-E72D297353CC}">
              <c16:uniqueId val="{00000001-5A18-4AA7-8087-C7138D70484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Y57" zoomScaleNormal="10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福島県　金山町</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法非適用</v>
      </c>
      <c r="C8" s="66"/>
      <c r="D8" s="66"/>
      <c r="E8" s="66"/>
      <c r="F8" s="66"/>
      <c r="G8" s="66"/>
      <c r="H8" s="66"/>
      <c r="I8" s="66" t="str">
        <f>データ!J6</f>
        <v>下水道事業</v>
      </c>
      <c r="J8" s="66"/>
      <c r="K8" s="66"/>
      <c r="L8" s="66"/>
      <c r="M8" s="66"/>
      <c r="N8" s="66"/>
      <c r="O8" s="66"/>
      <c r="P8" s="66" t="str">
        <f>データ!K6</f>
        <v>農業集落排水</v>
      </c>
      <c r="Q8" s="66"/>
      <c r="R8" s="66"/>
      <c r="S8" s="66"/>
      <c r="T8" s="66"/>
      <c r="U8" s="66"/>
      <c r="V8" s="66"/>
      <c r="W8" s="66" t="str">
        <f>データ!L6</f>
        <v>F2</v>
      </c>
      <c r="X8" s="66"/>
      <c r="Y8" s="66"/>
      <c r="Z8" s="66"/>
      <c r="AA8" s="66"/>
      <c r="AB8" s="66"/>
      <c r="AC8" s="66"/>
      <c r="AD8" s="67" t="str">
        <f>データ!$M$6</f>
        <v>非設置</v>
      </c>
      <c r="AE8" s="67"/>
      <c r="AF8" s="67"/>
      <c r="AG8" s="67"/>
      <c r="AH8" s="67"/>
      <c r="AI8" s="67"/>
      <c r="AJ8" s="67"/>
      <c r="AK8" s="3"/>
      <c r="AL8" s="55">
        <f>データ!S6</f>
        <v>1875</v>
      </c>
      <c r="AM8" s="55"/>
      <c r="AN8" s="55"/>
      <c r="AO8" s="55"/>
      <c r="AP8" s="55"/>
      <c r="AQ8" s="55"/>
      <c r="AR8" s="55"/>
      <c r="AS8" s="55"/>
      <c r="AT8" s="54">
        <f>データ!T6</f>
        <v>293.92</v>
      </c>
      <c r="AU8" s="54"/>
      <c r="AV8" s="54"/>
      <c r="AW8" s="54"/>
      <c r="AX8" s="54"/>
      <c r="AY8" s="54"/>
      <c r="AZ8" s="54"/>
      <c r="BA8" s="54"/>
      <c r="BB8" s="54">
        <f>データ!U6</f>
        <v>6.38</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15">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15">
      <c r="A10" s="2"/>
      <c r="B10" s="54" t="str">
        <f>データ!N6</f>
        <v>-</v>
      </c>
      <c r="C10" s="54"/>
      <c r="D10" s="54"/>
      <c r="E10" s="54"/>
      <c r="F10" s="54"/>
      <c r="G10" s="54"/>
      <c r="H10" s="54"/>
      <c r="I10" s="54" t="str">
        <f>データ!O6</f>
        <v>該当数値なし</v>
      </c>
      <c r="J10" s="54"/>
      <c r="K10" s="54"/>
      <c r="L10" s="54"/>
      <c r="M10" s="54"/>
      <c r="N10" s="54"/>
      <c r="O10" s="54"/>
      <c r="P10" s="54">
        <f>データ!P6</f>
        <v>1.73</v>
      </c>
      <c r="Q10" s="54"/>
      <c r="R10" s="54"/>
      <c r="S10" s="54"/>
      <c r="T10" s="54"/>
      <c r="U10" s="54"/>
      <c r="V10" s="54"/>
      <c r="W10" s="54">
        <f>データ!Q6</f>
        <v>96.98</v>
      </c>
      <c r="X10" s="54"/>
      <c r="Y10" s="54"/>
      <c r="Z10" s="54"/>
      <c r="AA10" s="54"/>
      <c r="AB10" s="54"/>
      <c r="AC10" s="54"/>
      <c r="AD10" s="55">
        <f>データ!R6</f>
        <v>4950</v>
      </c>
      <c r="AE10" s="55"/>
      <c r="AF10" s="55"/>
      <c r="AG10" s="55"/>
      <c r="AH10" s="55"/>
      <c r="AI10" s="55"/>
      <c r="AJ10" s="55"/>
      <c r="AK10" s="2"/>
      <c r="AL10" s="55">
        <f>データ!V6</f>
        <v>32</v>
      </c>
      <c r="AM10" s="55"/>
      <c r="AN10" s="55"/>
      <c r="AO10" s="55"/>
      <c r="AP10" s="55"/>
      <c r="AQ10" s="55"/>
      <c r="AR10" s="55"/>
      <c r="AS10" s="55"/>
      <c r="AT10" s="54">
        <f>データ!W6</f>
        <v>0.03</v>
      </c>
      <c r="AU10" s="54"/>
      <c r="AV10" s="54"/>
      <c r="AW10" s="54"/>
      <c r="AX10" s="54"/>
      <c r="AY10" s="54"/>
      <c r="AZ10" s="54"/>
      <c r="BA10" s="54"/>
      <c r="BB10" s="54">
        <f>データ!X6</f>
        <v>1066.67</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118</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120</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119</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【786.37】</v>
      </c>
      <c r="I86" s="12" t="str">
        <f>データ!CA6</f>
        <v>【60.65】</v>
      </c>
      <c r="J86" s="12" t="str">
        <f>データ!CL6</f>
        <v>【256.97】</v>
      </c>
      <c r="K86" s="12" t="str">
        <f>データ!CW6</f>
        <v>【61.14】</v>
      </c>
      <c r="L86" s="12" t="str">
        <f>データ!DH6</f>
        <v>【86.91】</v>
      </c>
      <c r="M86" s="12" t="s">
        <v>43</v>
      </c>
      <c r="N86" s="12" t="s">
        <v>43</v>
      </c>
      <c r="O86" s="12" t="str">
        <f>データ!EO6</f>
        <v>【0.03】</v>
      </c>
    </row>
  </sheetData>
  <sheetProtection algorithmName="SHA-512" hashValue="5m83+GFGwemzx9ye3LifAaoWaH48uelqeR7P0KPRUS4oPvQb3loPD21cMqg/lDFiHT04Kf16B65IHmkdhMaMug==" saltValue="LXWctHY/FO8HWUpKG0tAu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74454</v>
      </c>
      <c r="D6" s="19">
        <f t="shared" si="3"/>
        <v>47</v>
      </c>
      <c r="E6" s="19">
        <f t="shared" si="3"/>
        <v>17</v>
      </c>
      <c r="F6" s="19">
        <f t="shared" si="3"/>
        <v>5</v>
      </c>
      <c r="G6" s="19">
        <f t="shared" si="3"/>
        <v>0</v>
      </c>
      <c r="H6" s="19" t="str">
        <f t="shared" si="3"/>
        <v>福島県　金山町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1.73</v>
      </c>
      <c r="Q6" s="20">
        <f t="shared" si="3"/>
        <v>96.98</v>
      </c>
      <c r="R6" s="20">
        <f t="shared" si="3"/>
        <v>4950</v>
      </c>
      <c r="S6" s="20">
        <f t="shared" si="3"/>
        <v>1875</v>
      </c>
      <c r="T6" s="20">
        <f t="shared" si="3"/>
        <v>293.92</v>
      </c>
      <c r="U6" s="20">
        <f t="shared" si="3"/>
        <v>6.38</v>
      </c>
      <c r="V6" s="20">
        <f t="shared" si="3"/>
        <v>32</v>
      </c>
      <c r="W6" s="20">
        <f t="shared" si="3"/>
        <v>0.03</v>
      </c>
      <c r="X6" s="20">
        <f t="shared" si="3"/>
        <v>1066.67</v>
      </c>
      <c r="Y6" s="21">
        <f>IF(Y7="",NA(),Y7)</f>
        <v>100</v>
      </c>
      <c r="Z6" s="21">
        <f t="shared" ref="Z6:AH6" si="4">IF(Z7="",NA(),Z7)</f>
        <v>100</v>
      </c>
      <c r="AA6" s="21">
        <f t="shared" si="4"/>
        <v>100</v>
      </c>
      <c r="AB6" s="21">
        <f t="shared" si="4"/>
        <v>100</v>
      </c>
      <c r="AC6" s="21">
        <f t="shared" si="4"/>
        <v>100</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177.17</v>
      </c>
      <c r="BG6" s="21">
        <f t="shared" ref="BG6:BO6" si="7">IF(BG7="",NA(),BG7)</f>
        <v>175.38</v>
      </c>
      <c r="BH6" s="21">
        <f t="shared" si="7"/>
        <v>174.85</v>
      </c>
      <c r="BI6" s="21">
        <f t="shared" si="7"/>
        <v>175.13</v>
      </c>
      <c r="BJ6" s="21">
        <f t="shared" si="7"/>
        <v>176.81</v>
      </c>
      <c r="BK6" s="21">
        <f t="shared" si="7"/>
        <v>855.8</v>
      </c>
      <c r="BL6" s="21">
        <f t="shared" si="7"/>
        <v>789.46</v>
      </c>
      <c r="BM6" s="21">
        <f t="shared" si="7"/>
        <v>826.83</v>
      </c>
      <c r="BN6" s="21">
        <f t="shared" si="7"/>
        <v>867.83</v>
      </c>
      <c r="BO6" s="21">
        <f t="shared" si="7"/>
        <v>791.76</v>
      </c>
      <c r="BP6" s="20" t="str">
        <f>IF(BP7="","",IF(BP7="-","【-】","【"&amp;SUBSTITUTE(TEXT(BP7,"#,##0.00"),"-","△")&amp;"】"))</f>
        <v>【786.37】</v>
      </c>
      <c r="BQ6" s="21">
        <f>IF(BQ7="",NA(),BQ7)</f>
        <v>39.46</v>
      </c>
      <c r="BR6" s="21">
        <f t="shared" ref="BR6:BZ6" si="8">IF(BR7="",NA(),BR7)</f>
        <v>46.92</v>
      </c>
      <c r="BS6" s="21">
        <f t="shared" si="8"/>
        <v>48.09</v>
      </c>
      <c r="BT6" s="21">
        <f t="shared" si="8"/>
        <v>47.74</v>
      </c>
      <c r="BU6" s="21">
        <f t="shared" si="8"/>
        <v>46.92</v>
      </c>
      <c r="BV6" s="21">
        <f t="shared" si="8"/>
        <v>59.8</v>
      </c>
      <c r="BW6" s="21">
        <f t="shared" si="8"/>
        <v>57.77</v>
      </c>
      <c r="BX6" s="21">
        <f t="shared" si="8"/>
        <v>57.31</v>
      </c>
      <c r="BY6" s="21">
        <f t="shared" si="8"/>
        <v>57.08</v>
      </c>
      <c r="BZ6" s="21">
        <f t="shared" si="8"/>
        <v>56.26</v>
      </c>
      <c r="CA6" s="20" t="str">
        <f>IF(CA7="","",IF(CA7="-","【-】","【"&amp;SUBSTITUTE(TEXT(CA7,"#,##0.00"),"-","△")&amp;"】"))</f>
        <v>【60.65】</v>
      </c>
      <c r="CB6" s="21">
        <f>IF(CB7="",NA(),CB7)</f>
        <v>1856.61</v>
      </c>
      <c r="CC6" s="21">
        <f t="shared" ref="CC6:CK6" si="9">IF(CC7="",NA(),CC7)</f>
        <v>1373.21</v>
      </c>
      <c r="CD6" s="21">
        <f t="shared" si="9"/>
        <v>1452.57</v>
      </c>
      <c r="CE6" s="21">
        <f t="shared" si="9"/>
        <v>1078.28</v>
      </c>
      <c r="CF6" s="21">
        <f t="shared" si="9"/>
        <v>1306.92</v>
      </c>
      <c r="CG6" s="21">
        <f t="shared" si="9"/>
        <v>263.76</v>
      </c>
      <c r="CH6" s="21">
        <f t="shared" si="9"/>
        <v>274.35000000000002</v>
      </c>
      <c r="CI6" s="21">
        <f t="shared" si="9"/>
        <v>273.52</v>
      </c>
      <c r="CJ6" s="21">
        <f t="shared" si="9"/>
        <v>274.99</v>
      </c>
      <c r="CK6" s="21">
        <f t="shared" si="9"/>
        <v>282.08999999999997</v>
      </c>
      <c r="CL6" s="20" t="str">
        <f>IF(CL7="","",IF(CL7="-","【-】","【"&amp;SUBSTITUTE(TEXT(CL7,"#,##0.00"),"-","△")&amp;"】"))</f>
        <v>【256.97】</v>
      </c>
      <c r="CM6" s="21">
        <f>IF(CM7="",NA(),CM7)</f>
        <v>100</v>
      </c>
      <c r="CN6" s="21">
        <f t="shared" ref="CN6:CV6" si="10">IF(CN7="",NA(),CN7)</f>
        <v>25</v>
      </c>
      <c r="CO6" s="21">
        <f t="shared" si="10"/>
        <v>25</v>
      </c>
      <c r="CP6" s="21">
        <f t="shared" si="10"/>
        <v>31.25</v>
      </c>
      <c r="CQ6" s="21">
        <f t="shared" si="10"/>
        <v>31.25</v>
      </c>
      <c r="CR6" s="21">
        <f t="shared" si="10"/>
        <v>51.75</v>
      </c>
      <c r="CS6" s="21">
        <f t="shared" si="10"/>
        <v>50.68</v>
      </c>
      <c r="CT6" s="21">
        <f t="shared" si="10"/>
        <v>50.14</v>
      </c>
      <c r="CU6" s="21">
        <f t="shared" si="10"/>
        <v>54.83</v>
      </c>
      <c r="CV6" s="21">
        <f t="shared" si="10"/>
        <v>66.53</v>
      </c>
      <c r="CW6" s="20" t="str">
        <f>IF(CW7="","",IF(CW7="-","【-】","【"&amp;SUBSTITUTE(TEXT(CW7,"#,##0.00"),"-","△")&amp;"】"))</f>
        <v>【61.14】</v>
      </c>
      <c r="CX6" s="21">
        <f>IF(CX7="",NA(),CX7)</f>
        <v>100</v>
      </c>
      <c r="CY6" s="21">
        <f t="shared" ref="CY6:DG6" si="11">IF(CY7="",NA(),CY7)</f>
        <v>100</v>
      </c>
      <c r="CZ6" s="21">
        <f t="shared" si="11"/>
        <v>100</v>
      </c>
      <c r="DA6" s="21">
        <f t="shared" si="11"/>
        <v>100</v>
      </c>
      <c r="DB6" s="21">
        <f t="shared" si="11"/>
        <v>100</v>
      </c>
      <c r="DC6" s="21">
        <f t="shared" si="11"/>
        <v>84.84</v>
      </c>
      <c r="DD6" s="21">
        <f t="shared" si="11"/>
        <v>84.86</v>
      </c>
      <c r="DE6" s="21">
        <f t="shared" si="11"/>
        <v>84.98</v>
      </c>
      <c r="DF6" s="21">
        <f t="shared" si="11"/>
        <v>84.7</v>
      </c>
      <c r="DG6" s="21">
        <f t="shared" si="11"/>
        <v>84.67</v>
      </c>
      <c r="DH6" s="20" t="str">
        <f>IF(DH7="","",IF(DH7="-","【-】","【"&amp;SUBSTITUTE(TEXT(DH7,"#,##0.00"),"-","△")&amp;"】"))</f>
        <v>【86.91】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0.01</v>
      </c>
      <c r="EL6" s="21">
        <f t="shared" si="14"/>
        <v>0.02</v>
      </c>
      <c r="EM6" s="21">
        <f t="shared" si="14"/>
        <v>0.25</v>
      </c>
      <c r="EN6" s="21">
        <f t="shared" si="14"/>
        <v>0.05</v>
      </c>
      <c r="EO6" s="20" t="str">
        <f>IF(EO7="","",IF(EO7="-","【-】","【"&amp;SUBSTITUTE(TEXT(EO7,"#,##0.00"),"-","△")&amp;"】"))</f>
        <v>【0.03】</v>
      </c>
    </row>
    <row r="7" spans="1:145" s="22" customFormat="1" x14ac:dyDescent="0.15">
      <c r="A7" s="14"/>
      <c r="B7" s="23">
        <v>2021</v>
      </c>
      <c r="C7" s="23">
        <v>74454</v>
      </c>
      <c r="D7" s="23">
        <v>47</v>
      </c>
      <c r="E7" s="23">
        <v>17</v>
      </c>
      <c r="F7" s="23">
        <v>5</v>
      </c>
      <c r="G7" s="23">
        <v>0</v>
      </c>
      <c r="H7" s="23" t="s">
        <v>98</v>
      </c>
      <c r="I7" s="23" t="s">
        <v>99</v>
      </c>
      <c r="J7" s="23" t="s">
        <v>100</v>
      </c>
      <c r="K7" s="23" t="s">
        <v>101</v>
      </c>
      <c r="L7" s="23" t="s">
        <v>102</v>
      </c>
      <c r="M7" s="23" t="s">
        <v>103</v>
      </c>
      <c r="N7" s="24" t="s">
        <v>104</v>
      </c>
      <c r="O7" s="24" t="s">
        <v>105</v>
      </c>
      <c r="P7" s="24">
        <v>1.73</v>
      </c>
      <c r="Q7" s="24">
        <v>96.98</v>
      </c>
      <c r="R7" s="24">
        <v>4950</v>
      </c>
      <c r="S7" s="24">
        <v>1875</v>
      </c>
      <c r="T7" s="24">
        <v>293.92</v>
      </c>
      <c r="U7" s="24">
        <v>6.38</v>
      </c>
      <c r="V7" s="24">
        <v>32</v>
      </c>
      <c r="W7" s="24">
        <v>0.03</v>
      </c>
      <c r="X7" s="24">
        <v>1066.67</v>
      </c>
      <c r="Y7" s="24">
        <v>100</v>
      </c>
      <c r="Z7" s="24">
        <v>100</v>
      </c>
      <c r="AA7" s="24">
        <v>100</v>
      </c>
      <c r="AB7" s="24">
        <v>100</v>
      </c>
      <c r="AC7" s="24">
        <v>100</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177.17</v>
      </c>
      <c r="BG7" s="24">
        <v>175.38</v>
      </c>
      <c r="BH7" s="24">
        <v>174.85</v>
      </c>
      <c r="BI7" s="24">
        <v>175.13</v>
      </c>
      <c r="BJ7" s="24">
        <v>176.81</v>
      </c>
      <c r="BK7" s="24">
        <v>855.8</v>
      </c>
      <c r="BL7" s="24">
        <v>789.46</v>
      </c>
      <c r="BM7" s="24">
        <v>826.83</v>
      </c>
      <c r="BN7" s="24">
        <v>867.83</v>
      </c>
      <c r="BO7" s="24">
        <v>791.76</v>
      </c>
      <c r="BP7" s="24">
        <v>786.37</v>
      </c>
      <c r="BQ7" s="24">
        <v>39.46</v>
      </c>
      <c r="BR7" s="24">
        <v>46.92</v>
      </c>
      <c r="BS7" s="24">
        <v>48.09</v>
      </c>
      <c r="BT7" s="24">
        <v>47.74</v>
      </c>
      <c r="BU7" s="24">
        <v>46.92</v>
      </c>
      <c r="BV7" s="24">
        <v>59.8</v>
      </c>
      <c r="BW7" s="24">
        <v>57.77</v>
      </c>
      <c r="BX7" s="24">
        <v>57.31</v>
      </c>
      <c r="BY7" s="24">
        <v>57.08</v>
      </c>
      <c r="BZ7" s="24">
        <v>56.26</v>
      </c>
      <c r="CA7" s="24">
        <v>60.65</v>
      </c>
      <c r="CB7" s="24">
        <v>1856.61</v>
      </c>
      <c r="CC7" s="24">
        <v>1373.21</v>
      </c>
      <c r="CD7" s="24">
        <v>1452.57</v>
      </c>
      <c r="CE7" s="24">
        <v>1078.28</v>
      </c>
      <c r="CF7" s="24">
        <v>1306.92</v>
      </c>
      <c r="CG7" s="24">
        <v>263.76</v>
      </c>
      <c r="CH7" s="24">
        <v>274.35000000000002</v>
      </c>
      <c r="CI7" s="24">
        <v>273.52</v>
      </c>
      <c r="CJ7" s="24">
        <v>274.99</v>
      </c>
      <c r="CK7" s="24">
        <v>282.08999999999997</v>
      </c>
      <c r="CL7" s="24">
        <v>256.97000000000003</v>
      </c>
      <c r="CM7" s="24">
        <v>100</v>
      </c>
      <c r="CN7" s="24">
        <v>25</v>
      </c>
      <c r="CO7" s="24">
        <v>25</v>
      </c>
      <c r="CP7" s="24">
        <v>31.25</v>
      </c>
      <c r="CQ7" s="24">
        <v>31.25</v>
      </c>
      <c r="CR7" s="24">
        <v>51.75</v>
      </c>
      <c r="CS7" s="24">
        <v>50.68</v>
      </c>
      <c r="CT7" s="24">
        <v>50.14</v>
      </c>
      <c r="CU7" s="24">
        <v>54.83</v>
      </c>
      <c r="CV7" s="24">
        <v>66.53</v>
      </c>
      <c r="CW7" s="24">
        <v>61.14</v>
      </c>
      <c r="CX7" s="24">
        <v>100</v>
      </c>
      <c r="CY7" s="24">
        <v>100</v>
      </c>
      <c r="CZ7" s="24">
        <v>100</v>
      </c>
      <c r="DA7" s="24">
        <v>100</v>
      </c>
      <c r="DB7" s="24">
        <v>100</v>
      </c>
      <c r="DC7" s="24">
        <v>84.84</v>
      </c>
      <c r="DD7" s="24">
        <v>84.86</v>
      </c>
      <c r="DE7" s="24">
        <v>84.98</v>
      </c>
      <c r="DF7" s="24">
        <v>84.7</v>
      </c>
      <c r="DG7" s="24">
        <v>84.67</v>
      </c>
      <c r="DH7" s="24">
        <v>86.91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0.01</v>
      </c>
      <c r="EL7" s="24">
        <v>0.02</v>
      </c>
      <c r="EM7" s="24">
        <v>0.25</v>
      </c>
      <c r="EN7" s="24">
        <v>0.05</v>
      </c>
      <c r="EO7" s="24">
        <v>0.03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114</v>
      </c>
      <c r="D13" t="s">
        <v>115</v>
      </c>
      <c r="E13" t="s">
        <v>116</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