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菊地光\Desktop\経営比較分析票（R４）\R4\"/>
    </mc:Choice>
  </mc:AlternateContent>
  <xr:revisionPtr revIDLastSave="0" documentId="13_ncr:1_{B0146600-AE5A-43A0-A8E1-00F30F91F7D7}" xr6:coauthVersionLast="47" xr6:coauthVersionMax="47" xr10:uidLastSave="{00000000-0000-0000-0000-000000000000}"/>
  <workbookProtection workbookAlgorithmName="SHA-512" workbookHashValue="w4jXgg58DLnmD1MQE5SW+lwCyYl7XpIh61Dtrm9iNyjTgiQbfbF0xf6DEjBR8fI1I4BhIvfz9vWkRLq1PRRZwQ==" workbookSaltValue="tSJhkyS2gSzYNNUlPjjK+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AT10" i="4"/>
  <c r="AL10" i="4"/>
  <c r="W10" i="4"/>
  <c r="BB8" i="4"/>
  <c r="AL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<sst xmlns="http://schemas.openxmlformats.org/spreadsheetml/2006/main" count="236" uniqueCount="121">
  <si>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</si>
  <si>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</si>
  <si>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</si>
  <si>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</si>
  <si>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</si>
  <si>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</si>
  <si>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</si>
  <si>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</si>
  <si>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</si>
  <si>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</si>
  <si>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</si>
  <si>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</si>
  <si>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</si>
  <si>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</si>
  <si>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</si>
  <si>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</si>
  <si>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</si>
  <si>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</si>
  <si>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</si>
  <si>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</si>
  <si>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</si>
  <si>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</si>
  <si>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</si>
  <si>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</si>
  <si>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</si>
  <si>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</si>
  <si>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</si>
  <si>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</si>
  <si>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</si>
  <si>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</si>
  <si>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</si>
  <si>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</si>
  <si>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</si>
  <si>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</si>
  <si>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</si>
  <si>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</si>
  <si>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</si>
  <si>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</si>
  <si>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</si>
  <si>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</si>
  <si>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</si>
  <si>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</si>
  <si>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</si>
  <si>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</si>
  <si>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</si>
  <si>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</si>
  <si>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</si>
  <si>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</si>
  <si>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</si>
  <si>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</si>
  <si>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</si>
  <si>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</si>
  <si>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</si>
  <si>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</si>
  <si>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</si>
  <si>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</si>
  <si>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</si>
  <si>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</si>
  <si>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</si>
  <si>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</si>
  <si>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</si>
  <si>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</si>
  <si>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</si>
  <si>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</si>
  <si>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</si>
  <si>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</si>
  <si>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</si>
  <si>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</si>
  <si>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</si>
  <si>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</si>
  <si>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</si>
  <si>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</si>
  <si>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</si>
  <si>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</si>
  <si>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</si>
  <si>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</si>
  <si>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</si>
  <si>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</si>
  <si>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</si>
  <si>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</si>
  <si>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</si>
  <si>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</si>
  <si>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</si>
  <si>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</si>
  <si>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</si>
  <si>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</si>
  <si>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</si>
  <si>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</si>
  <si>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</si>
  <si>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</si>
  <si>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</si>
  <si>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</si>
  <si>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</si>
  <si>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</si>
  <si>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</si>
  <si>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</si>
  <si>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</si>
  <si>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</si>
  <si>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</si>
  <si>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</si>
  <si>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</si>
  <si>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</si>
  <si>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</si>
  <si>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</si>
  <si>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</si>
  <si>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</si>
  <si>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</si>
  <si>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</si>
  <si>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</si>
  <si>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</si>
  <si>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</si>
  <si>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</si>
  <si>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</si>
  <si>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</si>
  <si>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</si>
  <si>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</si>
  <si>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</si>
  <si>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</si>
  <si>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6"/>
  </si>
  <si>
    <t>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の策定をして行きます。
　また、維持管理経費の削減を図り、補助事業等を活用し補修・改修等を計画的に実施していく必要があります。
　今後は、機能診断・最適化構想の策定結果等に基づき施設の統廃合を推進していかなければなりません。</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39" eb="140">
      <t>イ</t>
    </rPh>
    <rPh sb="149" eb="151">
      <t>イジ</t>
    </rPh>
    <rPh sb="151" eb="153">
      <t>カンリ</t>
    </rPh>
    <rPh sb="153" eb="155">
      <t>ケイヒ</t>
    </rPh>
    <rPh sb="162" eb="164">
      <t>ホジョ</t>
    </rPh>
    <rPh sb="164" eb="166">
      <t>ジギョウ</t>
    </rPh>
    <rPh sb="166" eb="167">
      <t>トウ</t>
    </rPh>
    <rPh sb="168" eb="170">
      <t>カツヨウ</t>
    </rPh>
    <rPh sb="174" eb="176">
      <t>カイシュウ</t>
    </rPh>
    <rPh sb="176" eb="177">
      <t>トウ</t>
    </rPh>
    <rPh sb="178" eb="180">
      <t>ケイカク</t>
    </rPh>
    <rPh sb="180" eb="181">
      <t>テキ</t>
    </rPh>
    <rPh sb="198" eb="200">
      <t>コンゴ</t>
    </rPh>
    <rPh sb="202" eb="204">
      <t>キノウ</t>
    </rPh>
    <rPh sb="204" eb="206">
      <t>シンダン</t>
    </rPh>
    <rPh sb="207" eb="210">
      <t>サイテキカ</t>
    </rPh>
    <rPh sb="210" eb="212">
      <t>コウソウ</t>
    </rPh>
    <rPh sb="213" eb="215">
      <t>サクテイ</t>
    </rPh>
    <rPh sb="215" eb="217">
      <t>ケッカ</t>
    </rPh>
    <rPh sb="217" eb="218">
      <t>トウ</t>
    </rPh>
    <rPh sb="219" eb="220">
      <t>モト</t>
    </rPh>
    <rPh sb="222" eb="224">
      <t>シセツ</t>
    </rPh>
    <rPh sb="225" eb="228">
      <t>トウハイゴウ</t>
    </rPh>
    <rPh sb="229" eb="231">
      <t>スイシン</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</si>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</sst>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74-460F-BD8B-AB31A70A7D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7674-460F-BD8B-AB31A70A7D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104.96</c:v>
                </c:pt>
                <c:pt idx="2" formatCode="#,##0.00;&quot;△&quot;#,##0.00">
                  <c:v>0</c:v>
                </c:pt>
                <c:pt idx="3">
                  <c:v>75.290000000000006</c:v>
                </c:pt>
                <c:pt idx="4">
                  <c:v>87.25</c:v>
                </c:pt>
              </c:numCache>
            </c:numRef>
          </c:val>
          <c:extLst>
            <c:ext xmlns:c16="http://schemas.microsoft.com/office/drawing/2014/chart" uri="{C3380CC4-5D6E-409C-BE32-E72D297353CC}">
              <c16:uniqueId val="{00000000-14C4-494F-8AE4-26B63D6E00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14C4-494F-8AE4-26B63D6E00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73.89</c:v>
                </c:pt>
                <c:pt idx="1">
                  <c:v>74.040000000000006</c:v>
                </c:pt>
                <c:pt idx="2">
                  <c:v>74.13</c:v>
                </c:pt>
                <c:pt idx="3">
                  <c:v>76.61</c:v>
                </c:pt>
                <c:pt idx="4">
                  <c:v>76.84</c:v>
                </c:pt>
              </c:numCache>
            </c:numRef>
          </c:val>
          <c:extLst>
            <c:ext xmlns:c16="http://schemas.microsoft.com/office/drawing/2014/chart" uri="{C3380CC4-5D6E-409C-BE32-E72D297353CC}">
              <c16:uniqueId val="{00000000-8ACA-49B6-B324-52FD46F383A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ACA-49B6-B324-52FD46F383A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99.1</c:v>
                </c:pt>
                <c:pt idx="1">
                  <c:v>96.24</c:v>
                </c:pt>
                <c:pt idx="2">
                  <c:v>98.64</c:v>
                </c:pt>
                <c:pt idx="3">
                  <c:v>99.16</c:v>
                </c:pt>
                <c:pt idx="4">
                  <c:v>98.26</c:v>
                </c:pt>
              </c:numCache>
            </c:numRef>
          </c:val>
          <c:extLst>
            <c:ext xmlns:c16="http://schemas.microsoft.com/office/drawing/2014/chart" uri="{C3380CC4-5D6E-409C-BE32-E72D297353CC}">
              <c16:uniqueId val="{00000000-18EC-4DB6-8CCA-E6EFF3F924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EC-4DB6-8CCA-E6EFF3F924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57-4898-A42B-1AFA9AFCE6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7-4898-A42B-1AFA9AFCE6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38-4335-8150-7344E992625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8-4335-8150-7344E992625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4B-4669-B619-53DAAA5B0F4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4B-4669-B619-53DAAA5B0F4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7A-4E64-830F-AE6338F298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7A-4E64-830F-AE6338F298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8-4C66-9E46-DCD3E83DCF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1638-4C66-9E46-DCD3E83DCF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96.72</c:v>
                </c:pt>
                <c:pt idx="1">
                  <c:v>80.739999999999995</c:v>
                </c:pt>
                <c:pt idx="2">
                  <c:v>87.7</c:v>
                </c:pt>
                <c:pt idx="3">
                  <c:v>53.34</c:v>
                </c:pt>
                <c:pt idx="4">
                  <c:v>94.11</c:v>
                </c:pt>
              </c:numCache>
            </c:numRef>
          </c:val>
          <c:extLst>
            <c:ext xmlns:c16="http://schemas.microsoft.com/office/drawing/2014/chart" uri="{C3380CC4-5D6E-409C-BE32-E72D297353CC}">
              <c16:uniqueId val="{00000000-9755-498D-B510-4A01892D9C4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755-498D-B510-4A01892D9C4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150.02000000000001</c:v>
                </c:pt>
                <c:pt idx="1">
                  <c:v>189.86</c:v>
                </c:pt>
                <c:pt idx="2">
                  <c:v>167.96</c:v>
                </c:pt>
                <c:pt idx="3">
                  <c:v>265.73</c:v>
                </c:pt>
                <c:pt idx="4">
                  <c:v>161.68</c:v>
                </c:pt>
              </c:numCache>
            </c:numRef>
          </c:val>
          <c:extLst>
            <c:ext xmlns:c16="http://schemas.microsoft.com/office/drawing/2014/chart" uri="{C3380CC4-5D6E-409C-BE32-E72D297353CC}">
              <c16:uniqueId val="{00000000-1261-44E2-B7B6-537600A8BF4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1261-44E2-B7B6-537600A8BF4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福島県　磐梯町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農業集落排水</v>
      </c>
      <c r="Q8" s="60"/>
      <c r="R8" s="60"/>
      <c r="S8" s="60"/>
      <c r="T8" s="60"/>
      <c r="U8" s="60"/>
      <c r="V8" s="60"/>
      <c r="W8" s="60" t="str">
        <f>データ!L6</f>
        <v>F2</v>
      </c>
      <c r="X8" s="60"/>
      <c r="Y8" s="60"/>
      <c r="Z8" s="60"/>
      <c r="AA8" s="60"/>
      <c r="AB8" s="60"/>
      <c r="AC8" s="60"/>
      <c r="AD8" s="61" t="str">
        <f>データ!$M$6</f>
        <v>非設置</v>
      </c>
      <c r="AE8" s="61"/>
      <c r="AF8" s="61"/>
      <c r="AG8" s="61"/>
      <c r="AH8" s="61"/>
      <c r="AI8" s="61"/>
      <c r="AJ8" s="61"/>
      <c r="AK8" s="3"/>
      <c r="AL8" s="49">
        <f>データ!S6</f>
        <v>3349</v>
      </c>
      <c r="AM8" s="49"/>
      <c r="AN8" s="49"/>
      <c r="AO8" s="49"/>
      <c r="AP8" s="49"/>
      <c r="AQ8" s="49"/>
      <c r="AR8" s="49"/>
      <c r="AS8" s="49"/>
      <c r="AT8" s="48">
        <f>データ!T6</f>
        <v>59.77</v>
      </c>
      <c r="AU8" s="48"/>
      <c r="AV8" s="48"/>
      <c r="AW8" s="48"/>
      <c r="AX8" s="48"/>
      <c r="AY8" s="48"/>
      <c r="AZ8" s="48"/>
      <c r="BA8" s="48"/>
      <c r="BB8" s="48">
        <f>データ!U6</f>
        <v>56.03</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25.04</v>
      </c>
      <c r="Q10" s="48"/>
      <c r="R10" s="48"/>
      <c r="S10" s="48"/>
      <c r="T10" s="48"/>
      <c r="U10" s="48"/>
      <c r="V10" s="48"/>
      <c r="W10" s="48">
        <f>データ!Q6</f>
        <v>100</v>
      </c>
      <c r="X10" s="48"/>
      <c r="Y10" s="48"/>
      <c r="Z10" s="48"/>
      <c r="AA10" s="48"/>
      <c r="AB10" s="48"/>
      <c r="AC10" s="48"/>
      <c r="AD10" s="49">
        <f>データ!R6</f>
        <v>3072</v>
      </c>
      <c r="AE10" s="49"/>
      <c r="AF10" s="49"/>
      <c r="AG10" s="49"/>
      <c r="AH10" s="49"/>
      <c r="AI10" s="49"/>
      <c r="AJ10" s="49"/>
      <c r="AK10" s="2"/>
      <c r="AL10" s="49">
        <f>データ!V6</f>
        <v>829</v>
      </c>
      <c r="AM10" s="49"/>
      <c r="AN10" s="49"/>
      <c r="AO10" s="49"/>
      <c r="AP10" s="49"/>
      <c r="AQ10" s="49"/>
      <c r="AR10" s="49"/>
      <c r="AS10" s="49"/>
      <c r="AT10" s="48">
        <f>データ!W6</f>
        <v>0.63</v>
      </c>
      <c r="AU10" s="48"/>
      <c r="AV10" s="48"/>
      <c r="AW10" s="48"/>
      <c r="AX10" s="48"/>
      <c r="AY10" s="48"/>
      <c r="AZ10" s="48"/>
      <c r="BA10" s="48"/>
      <c r="BB10" s="48">
        <f>データ!X6</f>
        <v>1315.87</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119</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120</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9PVlI6VaBPMy/wkxj3Vbgv6xQ53WKqInetSzmp4XQNXqZkg6/M+U5UiEX50XBXs9ydbKcabmyuC9Z/4Hiy2Jgg==" saltValue="Jqq4g7n6GC+gYo7zJahw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67" t="s">
        <v>55</v>
      </c>
      <c r="I3" s="68"/>
      <c r="J3" s="68"/>
      <c r="K3" s="68"/>
      <c r="L3" s="68"/>
      <c r="M3" s="68"/>
      <c r="N3" s="68"/>
      <c r="O3" s="68"/>
      <c r="P3" s="68"/>
      <c r="Q3" s="68"/>
      <c r="R3" s="68"/>
      <c r="S3" s="68"/>
      <c r="T3" s="68"/>
      <c r="U3" s="68"/>
      <c r="V3" s="68"/>
      <c r="W3" s="68"/>
      <c r="X3" s="69"/>
      <c r="Y3" s="73" t="s">
        <v>56</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74071</v>
      </c>
      <c r="D6" s="19">
        <f t="shared" si="3"/>
        <v>47</v>
      </c>
      <c r="E6" s="19">
        <f t="shared" si="3"/>
        <v>17</v>
      </c>
      <c r="F6" s="19">
        <f t="shared" si="3"/>
        <v>5</v>
      </c>
      <c r="G6" s="19">
        <f t="shared" si="3"/>
        <v>0</v>
      </c>
      <c r="H6" s="19" t="str">
        <f t="shared" si="3"/>
        <v>福島県　磐梯町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25.04</v>
      </c>
      <c r="Q6" s="20">
        <f t="shared" si="3"/>
        <v>100</v>
      </c>
      <c r="R6" s="20">
        <f t="shared" si="3"/>
        <v>3072</v>
      </c>
      <c r="S6" s="20">
        <f t="shared" si="3"/>
        <v>3349</v>
      </c>
      <c r="T6" s="20">
        <f t="shared" si="3"/>
        <v>59.77</v>
      </c>
      <c r="U6" s="20">
        <f t="shared" si="3"/>
        <v>56.03</v>
      </c>
      <c r="V6" s="20">
        <f t="shared" si="3"/>
        <v>829</v>
      </c>
      <c r="W6" s="20">
        <f t="shared" si="3"/>
        <v>0.63</v>
      </c>
      <c r="X6" s="20">
        <f t="shared" si="3"/>
        <v>1315.87</v>
      </c>
      <c r="Y6" s="21">
        <f>IF(Y7="",NA(),Y7)</f>
        <v>99.1</v>
      </c>
      <c r="Z6" s="21">
        <f t="shared" ref="Z6:AH6" si="4">IF(Z7="",NA(),Z7)</f>
        <v>96.24</v>
      </c>
      <c r="AA6" s="21">
        <f t="shared" si="4"/>
        <v>98.64</v>
      </c>
      <c r="AB6" s="21">
        <f t="shared" si="4"/>
        <v>99.16</v>
      </c>
      <c r="AC6" s="21">
        <f t="shared" si="4"/>
        <v>98.26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96.72</v>
      </c>
      <c r="BR6" s="21">
        <f t="shared" ref="BR6:BZ6" si="8">IF(BR7="",NA(),BR7)</f>
        <v>80.739999999999995</v>
      </c>
      <c r="BS6" s="21">
        <f t="shared" si="8"/>
        <v>87.7</v>
      </c>
      <c r="BT6" s="21">
        <f t="shared" si="8"/>
        <v>53.34</v>
      </c>
      <c r="BU6" s="21">
        <f t="shared" si="8"/>
        <v>94.11</v>
      </c>
      <c r="BV6" s="21">
        <f t="shared" si="8"/>
        <v>59.8</v>
      </c>
      <c r="BW6" s="21">
        <f t="shared" si="8"/>
        <v>57.77</v>
      </c>
      <c r="BX6" s="21">
        <f t="shared" si="8"/>
        <v>57.31</v>
      </c>
      <c r="BY6" s="21">
        <f t="shared" si="8"/>
        <v>57.08</v>
      </c>
      <c r="BZ6" s="21">
        <f t="shared" si="8"/>
        <v>56.26</v>
      </c>
      <c r="CA6" s="20" t="str">
        <f>IF(CA7="","",IF(CA7="-","【-】","【"&amp;SUBSTITUTE(TEXT(CA7,"#,##0.00"),"-","△")&amp;"】"))</f>
        <v>【60.65】</v>
      </c>
      <c r="CB6" s="21">
        <f>IF(CB7="",NA(),CB7)</f>
        <v>150.02000000000001</v>
      </c>
      <c r="CC6" s="21">
        <f t="shared" ref="CC6:CK6" si="9">IF(CC7="",NA(),CC7)</f>
        <v>189.86</v>
      </c>
      <c r="CD6" s="21">
        <f t="shared" si="9"/>
        <v>167.96</v>
      </c>
      <c r="CE6" s="21">
        <f t="shared" si="9"/>
        <v>265.73</v>
      </c>
      <c r="CF6" s="21">
        <f t="shared" si="9"/>
        <v>161.68</v>
      </c>
      <c r="CG6" s="21">
        <f t="shared" si="9"/>
        <v>263.76</v>
      </c>
      <c r="CH6" s="21">
        <f t="shared" si="9"/>
        <v>274.35000000000002</v>
      </c>
      <c r="CI6" s="21">
        <f t="shared" si="9"/>
        <v>273.52</v>
      </c>
      <c r="CJ6" s="21">
        <f t="shared" si="9"/>
        <v>274.99</v>
      </c>
      <c r="CK6" s="21">
        <f t="shared" si="9"/>
        <v>282.08999999999997</v>
      </c>
      <c r="CL6" s="20" t="str">
        <f>IF(CL7="","",IF(CL7="-","【-】","【"&amp;SUBSTITUTE(TEXT(CL7,"#,##0.00"),"-","△")&amp;"】"))</f>
        <v>【256.97】</v>
      </c>
      <c r="CM6" s="20">
        <f>IF(CM7="",NA(),CM7)</f>
        <v>0</v>
      </c>
      <c r="CN6" s="21">
        <f t="shared" ref="CN6:CV6" si="10">IF(CN7="",NA(),CN7)</f>
        <v>104.96</v>
      </c>
      <c r="CO6" s="20">
        <f t="shared" si="10"/>
        <v>0</v>
      </c>
      <c r="CP6" s="21">
        <f t="shared" si="10"/>
        <v>75.290000000000006</v>
      </c>
      <c r="CQ6" s="21">
        <f t="shared" si="10"/>
        <v>87.25</v>
      </c>
      <c r="CR6" s="21">
        <f t="shared" si="10"/>
        <v>51.75</v>
      </c>
      <c r="CS6" s="21">
        <f t="shared" si="10"/>
        <v>50.68</v>
      </c>
      <c r="CT6" s="21">
        <f t="shared" si="10"/>
        <v>50.14</v>
      </c>
      <c r="CU6" s="21">
        <f t="shared" si="10"/>
        <v>54.83</v>
      </c>
      <c r="CV6" s="21">
        <f t="shared" si="10"/>
        <v>66.53</v>
      </c>
      <c r="CW6" s="20" t="str">
        <f>IF(CW7="","",IF(CW7="-","【-】","【"&amp;SUBSTITUTE(TEXT(CW7,"#,##0.00"),"-","△")&amp;"】"))</f>
        <v>【61.14】</v>
      </c>
      <c r="CX6" s="21">
        <f>IF(CX7="",NA(),CX7)</f>
        <v>73.89</v>
      </c>
      <c r="CY6" s="21">
        <f t="shared" ref="CY6:DG6" si="11">IF(CY7="",NA(),CY7)</f>
        <v>74.040000000000006</v>
      </c>
      <c r="CZ6" s="21">
        <f t="shared" si="11"/>
        <v>74.13</v>
      </c>
      <c r="DA6" s="21">
        <f t="shared" si="11"/>
        <v>76.61</v>
      </c>
      <c r="DB6" s="21">
        <f t="shared" si="11"/>
        <v>76.84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74071</v>
      </c>
      <c r="D7" s="23">
        <v>47</v>
      </c>
      <c r="E7" s="23">
        <v>17</v>
      </c>
      <c r="F7" s="23">
        <v>5</v>
      </c>
      <c r="G7" s="23">
        <v>0</v>
      </c>
      <c r="H7" s="23" t="s">
        <v>98</v>
      </c>
      <c r="I7" s="23" t="s">
        <v>99</v>
      </c>
      <c r="J7" s="23" t="s">
        <v>100</v>
      </c>
      <c r="K7" s="23" t="s">
        <v>101</v>
      </c>
      <c r="L7" s="23" t="s">
        <v>102</v>
      </c>
      <c r="M7" s="23" t="s">
        <v>103</v>
      </c>
      <c r="N7" s="24" t="s">
        <v>104</v>
      </c>
      <c r="O7" s="24" t="s">
        <v>105</v>
      </c>
      <c r="P7" s="24">
        <v>25.04</v>
      </c>
      <c r="Q7" s="24">
        <v>100</v>
      </c>
      <c r="R7" s="24">
        <v>3072</v>
      </c>
      <c r="S7" s="24">
        <v>3349</v>
      </c>
      <c r="T7" s="24">
        <v>59.77</v>
      </c>
      <c r="U7" s="24">
        <v>56.03</v>
      </c>
      <c r="V7" s="24">
        <v>829</v>
      </c>
      <c r="W7" s="24">
        <v>0.63</v>
      </c>
      <c r="X7" s="24">
        <v>1315.87</v>
      </c>
      <c r="Y7" s="24">
        <v>99.1</v>
      </c>
      <c r="Z7" s="24">
        <v>96.24</v>
      </c>
      <c r="AA7" s="24">
        <v>98.64</v>
      </c>
      <c r="AB7" s="24">
        <v>99.16</v>
      </c>
      <c r="AC7" s="24">
        <v>98.26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96.72</v>
      </c>
      <c r="BR7" s="24">
        <v>80.739999999999995</v>
      </c>
      <c r="BS7" s="24">
        <v>87.7</v>
      </c>
      <c r="BT7" s="24">
        <v>53.34</v>
      </c>
      <c r="BU7" s="24">
        <v>94.11</v>
      </c>
      <c r="BV7" s="24">
        <v>59.8</v>
      </c>
      <c r="BW7" s="24">
        <v>57.77</v>
      </c>
      <c r="BX7" s="24">
        <v>57.31</v>
      </c>
      <c r="BY7" s="24">
        <v>57.08</v>
      </c>
      <c r="BZ7" s="24">
        <v>56.26</v>
      </c>
      <c r="CA7" s="24">
        <v>60.65</v>
      </c>
      <c r="CB7" s="24">
        <v>150.02000000000001</v>
      </c>
      <c r="CC7" s="24">
        <v>189.86</v>
      </c>
      <c r="CD7" s="24">
        <v>167.96</v>
      </c>
      <c r="CE7" s="24">
        <v>265.73</v>
      </c>
      <c r="CF7" s="24">
        <v>161.68</v>
      </c>
      <c r="CG7" s="24">
        <v>263.76</v>
      </c>
      <c r="CH7" s="24">
        <v>274.35000000000002</v>
      </c>
      <c r="CI7" s="24">
        <v>273.52</v>
      </c>
      <c r="CJ7" s="24">
        <v>274.99</v>
      </c>
      <c r="CK7" s="24">
        <v>282.08999999999997</v>
      </c>
      <c r="CL7" s="24">
        <v>256.97000000000003</v>
      </c>
      <c r="CM7" s="24">
        <v>0</v>
      </c>
      <c r="CN7" s="24">
        <v>104.96</v>
      </c>
      <c r="CO7" s="24">
        <v>0</v>
      </c>
      <c r="CP7" s="24">
        <v>75.290000000000006</v>
      </c>
      <c r="CQ7" s="24">
        <v>87.25</v>
      </c>
      <c r="CR7" s="24">
        <v>51.75</v>
      </c>
      <c r="CS7" s="24">
        <v>50.68</v>
      </c>
      <c r="CT7" s="24">
        <v>50.14</v>
      </c>
      <c r="CU7" s="24">
        <v>54.83</v>
      </c>
      <c r="CV7" s="24">
        <v>66.53</v>
      </c>
      <c r="CW7" s="24">
        <v>61.14</v>
      </c>
      <c r="CX7" s="24">
        <v>73.89</v>
      </c>
      <c r="CY7" s="24">
        <v>74.040000000000006</v>
      </c>
      <c r="CZ7" s="24">
        <v>74.13</v>
      </c>
      <c r="DA7" s="24">
        <v>76.61</v>
      </c>
      <c r="DB7" s="24">
        <v>76.84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