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192.168.4.20\share\07_農林建設課\03_生活環境事務\フォルダ管理\大分類　12.水道\中分類　1.上水道\homare\03-フォルダ管理\09-公会計（簡水・集排）経営比較分析\R4（R3決算）\04-回答\"/>
    </mc:Choice>
  </mc:AlternateContent>
  <xr:revisionPtr revIDLastSave="0" documentId="13_ncr:1_{94133455-BDBB-4320-B417-29A604B12AC0}" xr6:coauthVersionLast="45" xr6:coauthVersionMax="45" xr10:uidLastSave="{00000000-0000-0000-0000-000000000000}"/>
  <workbookProtection workbookAlgorithmName="SHA-512" workbookHashValue="13fL7RW+VnzGNQ1BcXzu6r2KSr64Cvvyzd1LoOOT8odvQ4AtPfd5w/n3Wo8myiPSth20tLEp59OtVfHtloFdyQ==" workbookSaltValue="xe8qy7GNaab5mrbYQr3a+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P6" i="5"/>
  <c r="P10" i="4" s="1"/>
  <c r="O6" i="5"/>
  <c r="I10" i="4" s="1"/>
  <c r="N6" i="5"/>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 r="AL10" i="4"/>
  <c r="AD10" i="4"/>
  <c r="W10" i="4"/>
  <c r="B10" i="4"/>
  <c r="AL8" i="4"/>
  <c r="W8" i="4"/>
  <c r="P8" i="4"/>
</calcChain>
</file>

<file path=xl/sharedStrings.xml><?xml version="1.0" encoding="utf-8"?>
<sst xmlns="http://schemas.openxmlformats.org/spreadsheetml/2006/main" count="236" uniqueCount="117">
  <si>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</si>
  <si>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</si>
  <si>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</si>
  <si>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</si>
  <si>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</si>
  <si>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</si>
  <si>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</si>
  <si>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</si>
  <si>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</si>
  <si>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</si>
  <si>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</si>
  <si>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</si>
  <si>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</si>
  <si>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</si>
  <si>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</si>
  <si>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</si>
  <si>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</si>
  <si>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</si>
  <si>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</si>
  <si>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</si>
  <si>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</si>
  <si>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</si>
  <si>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</si>
  <si>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</si>
  <si>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</si>
  <si>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</si>
  <si>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</si>
  <si>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</si>
  <si>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</si>
  <si>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</si>
  <si>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</si>
  <si>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</si>
  <si>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</si>
  <si>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</si>
  <si>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</si>
  <si>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</si>
  <si>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</si>
  <si>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</si>
  <si>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</si>
  <si>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</si>
  <si>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</si>
  <si>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</si>
  <si>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</si>
  <si>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</si>
  <si>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</si>
  <si>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</si>
  <si>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</si>
  <si>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</si>
  <si>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</si>
  <si>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</si>
  <si>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</si>
  <si>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</si>
  <si>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</si>
  <si>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</si>
  <si>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</si>
  <si>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</si>
  <si>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</si>
  <si>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</si>
  <si>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</si>
  <si>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</si>
  <si>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</si>
  <si>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</si>
  <si>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</si>
  <si>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</si>
  <si>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</si>
  <si>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</si>
  <si>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</si>
  <si>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</si>
  <si>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</si>
  <si>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</si>
  <si>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</si>
  <si>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</si>
  <si>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</si>
  <si>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</si>
  <si>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</si>
  <si>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</si>
  <si>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</si>
  <si>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</si>
  <si>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</si>
  <si>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</si>
  <si>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</si>
  <si>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</si>
  <si>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</si>
  <si>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</si>
  <si>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</si>
  <si>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</si>
  <si>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</si>
  <si>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</si>
  <si>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</si>
  <si>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</si>
  <si>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</si>
  <si>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</si>
  <si>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</si>
  <si>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</si>
  <si>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</si>
  <si>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</si>
  <si>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只見町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</si>
  <si>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</si>
  <si>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</si>
  <si>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</si>
  <si>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</si>
  <si>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</si>
  <si>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</si>
  <si>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</si>
  <si>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</si>
  <si>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</si>
  <si>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</si>
  <si>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</si>
  <si>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</si>
  <si>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</si>
  <si>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</si>
  <si>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</si>
  <si>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</si>
  <si>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</si>
  <si>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当該施設は比較的新しく、また今後新たにエリアの拡大や多額投資による施設増強整備は予定していません。しかし、これまでの施設整備による起債償還が今後も続くこととなるため、それを考慮しながら当該事業を健全に運営していく必要があります。また、当町の地理的環境条件により比較的小規模な施設が分散しているため、今後施設利用者数の増加が見込めない中で、各施設及び施設全体の維持管理を適切に行っていくことが最も重要といえます。</t>
    <phoneticPr fontId="4"/>
  </si>
  <si>
    <t>施設全体としては比較的新しく、今後新たな多額投資等の計画はありませんが、各施設機械及び機器類は停止することなく常に稼働しているため物理的劣化による修繕費用が嵩む傾向にあり、今後の経営収支を圧迫する懸念があります。</t>
    <phoneticPr fontId="4"/>
  </si>
  <si>
    <t>現行使用料は、平成２２年度に改定し今日に至るものです。企業債償還費に１００％一般会計から繰入れしても、更に基金を取り崩している状況にあります。施設維持管理費用が不足しているため使用料の増額見直しが必要と考えますが、高齢者割合が増加している当町において使用料金の値上げは極めて困難な現況でもあります。令和５年度までの計画により一部施設の統合も進めていくので、その進捗状況を見極めながら施設全体の更なる効率化を図り事業の安定的継続運営に努めていきたいと考え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</si>
</sst>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D0-4C67-BBDA-CE8BC1C9176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01D0-4C67-BBDA-CE8BC1C9176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116.75</c:v>
                </c:pt>
                <c:pt idx="1">
                  <c:v>107.19</c:v>
                </c:pt>
                <c:pt idx="2">
                  <c:v>103.1</c:v>
                </c:pt>
                <c:pt idx="3">
                  <c:v>110.07</c:v>
                </c:pt>
                <c:pt idx="4">
                  <c:v>113.09</c:v>
                </c:pt>
              </c:numCache>
            </c:numRef>
          </c:val>
          <c:extLst>
            <c:ext xmlns:c16="http://schemas.microsoft.com/office/drawing/2014/chart" uri="{C3380CC4-5D6E-409C-BE32-E72D297353CC}">
              <c16:uniqueId val="{00000000-479A-48C1-B01C-1C8FE04750D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479A-48C1-B01C-1C8FE04750D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4C2-4467-88FC-89A0494A55F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24C2-4467-88FC-89A0494A55F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46.68</c:v>
                </c:pt>
                <c:pt idx="1">
                  <c:v>43.99</c:v>
                </c:pt>
                <c:pt idx="2">
                  <c:v>51.79</c:v>
                </c:pt>
                <c:pt idx="3">
                  <c:v>51.06</c:v>
                </c:pt>
                <c:pt idx="4">
                  <c:v>51.48</c:v>
                </c:pt>
              </c:numCache>
            </c:numRef>
          </c:val>
          <c:extLst>
            <c:ext xmlns:c16="http://schemas.microsoft.com/office/drawing/2014/chart" uri="{C3380CC4-5D6E-409C-BE32-E72D297353CC}">
              <c16:uniqueId val="{00000000-A7B2-4F2B-8653-E824F9006E9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B2-4F2B-8653-E824F9006E9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10-4143-94C9-D3EE2E8ADE4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10-4143-94C9-D3EE2E8ADE4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CE-4F1C-8349-875B8E60C9B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CE-4F1C-8349-875B8E60C9B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FB-49F1-8A2A-43D269A899C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FB-49F1-8A2A-43D269A899C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2E-4BF2-A64B-14A2F12BA63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2E-4BF2-A64B-14A2F12BA63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71-4354-BABA-80BD9DF1F21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F271-4354-BABA-80BD9DF1F21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97.47</c:v>
                </c:pt>
                <c:pt idx="1">
                  <c:v>95.77</c:v>
                </c:pt>
                <c:pt idx="2">
                  <c:v>96.39</c:v>
                </c:pt>
                <c:pt idx="3">
                  <c:v>95.62</c:v>
                </c:pt>
                <c:pt idx="4">
                  <c:v>100.29</c:v>
                </c:pt>
              </c:numCache>
            </c:numRef>
          </c:val>
          <c:extLst>
            <c:ext xmlns:c16="http://schemas.microsoft.com/office/drawing/2014/chart" uri="{C3380CC4-5D6E-409C-BE32-E72D297353CC}">
              <c16:uniqueId val="{00000000-4D31-4D36-AB9A-2CCE156ECBC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4D31-4D36-AB9A-2CCE156ECBC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193.42</c:v>
                </c:pt>
                <c:pt idx="1">
                  <c:v>212.36</c:v>
                </c:pt>
                <c:pt idx="2">
                  <c:v>214.2</c:v>
                </c:pt>
                <c:pt idx="3">
                  <c:v>196.79</c:v>
                </c:pt>
                <c:pt idx="4">
                  <c:v>193.25</c:v>
                </c:pt>
              </c:numCache>
            </c:numRef>
          </c:val>
          <c:extLst>
            <c:ext xmlns:c16="http://schemas.microsoft.com/office/drawing/2014/chart" uri="{C3380CC4-5D6E-409C-BE32-E72D297353CC}">
              <c16:uniqueId val="{00000000-0770-4511-91A7-C333B58CEB5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0770-4511-91A7-C333B58CEB5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只見町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4053</v>
      </c>
      <c r="AM8" s="42"/>
      <c r="AN8" s="42"/>
      <c r="AO8" s="42"/>
      <c r="AP8" s="42"/>
      <c r="AQ8" s="42"/>
      <c r="AR8" s="42"/>
      <c r="AS8" s="42"/>
      <c r="AT8" s="35">
        <f>データ!T6</f>
        <v>747.56</v>
      </c>
      <c r="AU8" s="35"/>
      <c r="AV8" s="35"/>
      <c r="AW8" s="35"/>
      <c r="AX8" s="35"/>
      <c r="AY8" s="35"/>
      <c r="AZ8" s="35"/>
      <c r="BA8" s="35"/>
      <c r="BB8" s="35">
        <f>データ!U6</f>
        <v>5.42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79.66</v>
      </c>
      <c r="Q10" s="35"/>
      <c r="R10" s="35"/>
      <c r="S10" s="35"/>
      <c r="T10" s="35"/>
      <c r="U10" s="35"/>
      <c r="V10" s="35"/>
      <c r="W10" s="35">
        <f>データ!Q6</f>
        <v>100</v>
      </c>
      <c r="X10" s="35"/>
      <c r="Y10" s="35"/>
      <c r="Z10" s="35"/>
      <c r="AA10" s="35"/>
      <c r="AB10" s="35"/>
      <c r="AC10" s="35"/>
      <c r="AD10" s="42">
        <f>データ!R6</f>
        <v>4400</v>
      </c>
      <c r="AE10" s="42"/>
      <c r="AF10" s="42"/>
      <c r="AG10" s="42"/>
      <c r="AH10" s="42"/>
      <c r="AI10" s="42"/>
      <c r="AJ10" s="42"/>
      <c r="AK10" s="2"/>
      <c r="AL10" s="42">
        <f>データ!V6</f>
        <v>3188</v>
      </c>
      <c r="AM10" s="42"/>
      <c r="AN10" s="42"/>
      <c r="AO10" s="42"/>
      <c r="AP10" s="42"/>
      <c r="AQ10" s="42"/>
      <c r="AR10" s="42"/>
      <c r="AS10" s="42"/>
      <c r="AT10" s="35">
        <f>データ!W6</f>
        <v>3.83</v>
      </c>
      <c r="AU10" s="35"/>
      <c r="AV10" s="35"/>
      <c r="AW10" s="35"/>
      <c r="AX10" s="35"/>
      <c r="AY10" s="35"/>
      <c r="AZ10" s="35"/>
      <c r="BA10" s="35"/>
      <c r="BB10" s="35">
        <f>データ!X6</f>
        <v>832.38</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43</v>
      </c>
      <c r="O86" s="12" t="str">
        <f>データ!EO6</f>
        <v>【0.03】</v>
      </c>
    </row>
  </sheetData>
  <sheetProtection algorithmName="SHA-512" hashValue="wi13KokBFeKel0n4XswoKoP1qICMnUaGXeTKjf9pBQEa3uxc1xqGEcA7hSnwrz7RPXWdDyRD6qKBM0ONGjdaFA==" saltValue="58BKQoNbCdjjwo/VqBpYf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2021</v>
      </c>
      <c r="C6" s="19">
        <f t="shared" ref="C6:X6" si="3">C7</f>
        <v>73679</v>
      </c>
      <c r="D6" s="19">
        <f t="shared" si="3"/>
        <v>47</v>
      </c>
      <c r="E6" s="19">
        <f t="shared" si="3"/>
        <v>17</v>
      </c>
      <c r="F6" s="19">
        <f t="shared" si="3"/>
        <v>5</v>
      </c>
      <c r="G6" s="19">
        <f t="shared" si="3"/>
        <v>0</v>
      </c>
      <c r="H6" s="19" t="str">
        <f t="shared" si="3"/>
        <v>福島県　只見町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79.66</v>
      </c>
      <c r="Q6" s="20">
        <f t="shared" si="3"/>
        <v>100</v>
      </c>
      <c r="R6" s="20">
        <f t="shared" si="3"/>
        <v>4400</v>
      </c>
      <c r="S6" s="20">
        <f t="shared" si="3"/>
        <v>4053</v>
      </c>
      <c r="T6" s="20">
        <f t="shared" si="3"/>
        <v>747.56</v>
      </c>
      <c r="U6" s="20">
        <f t="shared" si="3"/>
        <v>5.42</v>
      </c>
      <c r="V6" s="20">
        <f t="shared" si="3"/>
        <v>3188</v>
      </c>
      <c r="W6" s="20">
        <f t="shared" si="3"/>
        <v>3.83</v>
      </c>
      <c r="X6" s="20">
        <f t="shared" si="3"/>
        <v>832.38</v>
      </c>
      <c r="Y6" s="21">
        <f>IF(Y7="",NA(),Y7)</f>
        <v>46.68</v>
      </c>
      <c r="Z6" s="21">
        <f t="shared" ref="Z6:AH6" si="4">IF(Z7="",NA(),Z7)</f>
        <v>43.99</v>
      </c>
      <c r="AA6" s="21">
        <f t="shared" si="4"/>
        <v>51.79</v>
      </c>
      <c r="AB6" s="21">
        <f t="shared" si="4"/>
        <v>51.06</v>
      </c>
      <c r="AC6" s="21">
        <f t="shared" si="4"/>
        <v>51.48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97.47</v>
      </c>
      <c r="BR6" s="21">
        <f t="shared" ref="BR6:BZ6" si="8">IF(BR7="",NA(),BR7)</f>
        <v>95.77</v>
      </c>
      <c r="BS6" s="21">
        <f t="shared" si="8"/>
        <v>96.39</v>
      </c>
      <c r="BT6" s="21">
        <f t="shared" si="8"/>
        <v>95.62</v>
      </c>
      <c r="BU6" s="21">
        <f t="shared" si="8"/>
        <v>100.29</v>
      </c>
      <c r="BV6" s="21">
        <f t="shared" si="8"/>
        <v>59.8</v>
      </c>
      <c r="BW6" s="21">
        <f t="shared" si="8"/>
        <v>57.77</v>
      </c>
      <c r="BX6" s="21">
        <f t="shared" si="8"/>
        <v>57.31</v>
      </c>
      <c r="BY6" s="21">
        <f t="shared" si="8"/>
        <v>57.08</v>
      </c>
      <c r="BZ6" s="21">
        <f t="shared" si="8"/>
        <v>56.26</v>
      </c>
      <c r="CA6" s="20" t="str">
        <f>IF(CA7="","",IF(CA7="-","【-】","【"&amp;SUBSTITUTE(TEXT(CA7,"#,##0.00"),"-","△")&amp;"】"))</f>
        <v>【60.65】</v>
      </c>
      <c r="CB6" s="21">
        <f>IF(CB7="",NA(),CB7)</f>
        <v>193.42</v>
      </c>
      <c r="CC6" s="21">
        <f t="shared" ref="CC6:CK6" si="9">IF(CC7="",NA(),CC7)</f>
        <v>212.36</v>
      </c>
      <c r="CD6" s="21">
        <f t="shared" si="9"/>
        <v>214.2</v>
      </c>
      <c r="CE6" s="21">
        <f t="shared" si="9"/>
        <v>196.79</v>
      </c>
      <c r="CF6" s="21">
        <f t="shared" si="9"/>
        <v>193.25</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116.75</v>
      </c>
      <c r="CN6" s="21">
        <f t="shared" ref="CN6:CV6" si="10">IF(CN7="",NA(),CN7)</f>
        <v>107.19</v>
      </c>
      <c r="CO6" s="21">
        <f t="shared" si="10"/>
        <v>103.1</v>
      </c>
      <c r="CP6" s="21">
        <f t="shared" si="10"/>
        <v>110.07</v>
      </c>
      <c r="CQ6" s="21">
        <f t="shared" si="10"/>
        <v>113.09</v>
      </c>
      <c r="CR6" s="21">
        <f t="shared" si="10"/>
        <v>51.75</v>
      </c>
      <c r="CS6" s="21">
        <f t="shared" si="10"/>
        <v>50.68</v>
      </c>
      <c r="CT6" s="21">
        <f t="shared" si="10"/>
        <v>50.14</v>
      </c>
      <c r="CU6" s="21">
        <f t="shared" si="10"/>
        <v>54.83</v>
      </c>
      <c r="CV6" s="21">
        <f t="shared" si="10"/>
        <v>66.53</v>
      </c>
      <c r="CW6" s="20" t="str">
        <f>IF(CW7="","",IF(CW7="-","【-】","【"&amp;SUBSTITUTE(TEXT(CW7,"#,##0.00"),"-","△")&amp;"】"))</f>
        <v>【61.14】</v>
      </c>
      <c r="CX6" s="21">
        <f>IF(CX7="",NA(),CX7)</f>
        <v>100</v>
      </c>
      <c r="CY6" s="21">
        <f t="shared" ref="CY6:DG6" si="11">IF(CY7="",NA(),CY7)</f>
        <v>100</v>
      </c>
      <c r="CZ6" s="21">
        <f t="shared" si="11"/>
        <v>100</v>
      </c>
      <c r="DA6" s="21">
        <f t="shared" si="11"/>
        <v>100</v>
      </c>
      <c r="DB6" s="21">
        <f t="shared" si="11"/>
        <v>100</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73679</v>
      </c>
      <c r="D7" s="23">
        <v>47</v>
      </c>
      <c r="E7" s="23">
        <v>17</v>
      </c>
      <c r="F7" s="23">
        <v>5</v>
      </c>
      <c r="G7" s="23">
        <v>0</v>
      </c>
      <c r="H7" s="23" t="s">
        <v>96</v>
      </c>
      <c r="I7" s="23" t="s">
        <v>97</v>
      </c>
      <c r="J7" s="23" t="s">
        <v>98</v>
      </c>
      <c r="K7" s="23" t="s">
        <v>99</v>
      </c>
      <c r="L7" s="23" t="s">
        <v>100</v>
      </c>
      <c r="M7" s="23" t="s">
        <v>101</v>
      </c>
      <c r="N7" s="24" t="s">
        <v>102</v>
      </c>
      <c r="O7" s="24" t="s">
        <v>103</v>
      </c>
      <c r="P7" s="24">
        <v>79.66</v>
      </c>
      <c r="Q7" s="24">
        <v>100</v>
      </c>
      <c r="R7" s="24">
        <v>4400</v>
      </c>
      <c r="S7" s="24">
        <v>4053</v>
      </c>
      <c r="T7" s="24">
        <v>747.56</v>
      </c>
      <c r="U7" s="24">
        <v>5.42</v>
      </c>
      <c r="V7" s="24">
        <v>3188</v>
      </c>
      <c r="W7" s="24">
        <v>3.83</v>
      </c>
      <c r="X7" s="24">
        <v>832.38</v>
      </c>
      <c r="Y7" s="24">
        <v>46.68</v>
      </c>
      <c r="Z7" s="24">
        <v>43.99</v>
      </c>
      <c r="AA7" s="24">
        <v>51.79</v>
      </c>
      <c r="AB7" s="24">
        <v>51.06</v>
      </c>
      <c r="AC7" s="24">
        <v>51.48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97.47</v>
      </c>
      <c r="BR7" s="24">
        <v>95.77</v>
      </c>
      <c r="BS7" s="24">
        <v>96.39</v>
      </c>
      <c r="BT7" s="24">
        <v>95.62</v>
      </c>
      <c r="BU7" s="24">
        <v>100.29</v>
      </c>
      <c r="BV7" s="24">
        <v>59.8</v>
      </c>
      <c r="BW7" s="24">
        <v>57.77</v>
      </c>
      <c r="BX7" s="24">
        <v>57.31</v>
      </c>
      <c r="BY7" s="24">
        <v>57.08</v>
      </c>
      <c r="BZ7" s="24">
        <v>56.26</v>
      </c>
      <c r="CA7" s="24">
        <v>60.65</v>
      </c>
      <c r="CB7" s="24">
        <v>193.42</v>
      </c>
      <c r="CC7" s="24">
        <v>212.36</v>
      </c>
      <c r="CD7" s="24">
        <v>214.2</v>
      </c>
      <c r="CE7" s="24">
        <v>196.79</v>
      </c>
      <c r="CF7" s="24">
        <v>193.25</v>
      </c>
      <c r="CG7" s="24">
        <v>263.76</v>
      </c>
      <c r="CH7" s="24">
        <v>274.35000000000002</v>
      </c>
      <c r="CI7" s="24">
        <v>273.52</v>
      </c>
      <c r="CJ7" s="24">
        <v>274.99</v>
      </c>
      <c r="CK7" s="24">
        <v>282.08999999999997</v>
      </c>
      <c r="CL7" s="24">
        <v>256.97000000000003</v>
      </c>
      <c r="CM7" s="24">
        <v>116.75</v>
      </c>
      <c r="CN7" s="24">
        <v>107.19</v>
      </c>
      <c r="CO7" s="24">
        <v>103.1</v>
      </c>
      <c r="CP7" s="24">
        <v>110.07</v>
      </c>
      <c r="CQ7" s="24">
        <v>113.09</v>
      </c>
      <c r="CR7" s="24">
        <v>51.75</v>
      </c>
      <c r="CS7" s="24">
        <v>50.68</v>
      </c>
      <c r="CT7" s="24">
        <v>50.14</v>
      </c>
      <c r="CU7" s="24">
        <v>54.83</v>
      </c>
      <c r="CV7" s="24">
        <v>66.53</v>
      </c>
      <c r="CW7" s="24">
        <v>61.14</v>
      </c>
      <c r="CX7" s="24">
        <v>100</v>
      </c>
      <c r="CY7" s="24">
        <v>100</v>
      </c>
      <c r="CZ7" s="24">
        <v>100</v>
      </c>
      <c r="DA7" s="24">
        <v>100</v>
      </c>
      <c r="DB7" s="24">
        <v>100</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109</v>
      </c>
    </row>
    <row r="12" spans="1:145" x14ac:dyDescent="0.15">
      <c r="B12">
        <v>1</v>
      </c>
      <c r="C12">
        <v>1</v>
      </c>
      <c r="D12">
        <v>1</v>
      </c>
      <c r="E12">
        <v>2</v>
      </c>
      <c r="F12">
        <v>3</v>
      </c>
      <c r="G12" t="s">
        <v>110</v>
      </c>
    </row>
    <row r="13" spans="1:145" x14ac:dyDescent="0.15">
      <c r="B13" t="s">
        <v>111</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lg061</cp:lastModifiedBy>
  <dcterms:created xsi:type="dcterms:W3CDTF">2022-12-01T01:55:07Z</dcterms:created>
  <dcterms:modified xsi:type="dcterms:W3CDTF">2023-01-16T02:29:02Z</dcterms:modified>
  <cp:category/>
</cp:coreProperties>
</file>