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000330\Desktop\2023年01月12日(木)【照会_市町村財政課1月27日（金）期限】公営企業に係る経営比較分析表（令和３年度決算）の分析等について\【経営比較分析表】2021_075612_47_1718\"/>
    </mc:Choice>
  </mc:AlternateContent>
  <xr:revisionPtr revIDLastSave="0" documentId="13_ncr:1_{F80199E7-86C6-4FDC-995C-47A220FD592C}" xr6:coauthVersionLast="44" xr6:coauthVersionMax="44" xr10:uidLastSave="{00000000-0000-0000-0000-000000000000}"/>
  <workbookProtection workbookAlgorithmName="SHA-512" workbookHashValue="1Fd3J+QbDS1JFFOhTFjWqtg8Y8U2OuvRdz5aNdWXMy38PMnjQjr3DRvAWIg3PwptxR/965VogUoBVrpcg96Wfw==" workbookSaltValue="AFlcto70FuZdKvDBF8KbXw=="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U6" i="5"/>
  <c r="BB8" i="4" s="1"/>
  <c r="T6" i="5"/>
  <c r="S6" i="5"/>
  <c r="R6" i="5"/>
  <c r="Q6" i="5"/>
  <c r="W10" i="4" s="1"/>
  <c r="P6" i="5"/>
  <c r="O6" i="5"/>
  <c r="I10" i="4" s="1"/>
  <c r="N6" i="5"/>
  <c r="M6" i="5"/>
  <c r="AD8" i="4" s="1"/>
  <c r="L6" i="5"/>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BB10" i="4"/>
  <c r="AL10" i="4"/>
  <c r="AD10" i="4"/>
  <c r="P10" i="4"/>
  <c r="B10" i="4"/>
  <c r="AT8" i="4"/>
  <c r="AL8" i="4"/>
  <c r="W8" i="4"/>
  <c r="I8" i="4"/>
  <c r="B6" i="4"/>
</calcChain>
</file>

<file path=xl/sharedStrings.xml><?xml version="1.0" encoding="utf-8"?>
<sst xmlns="http://schemas.openxmlformats.org/spreadsheetml/2006/main" count="236" uniqueCount="120">
  <si>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</si>
  <si>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</si>
  <si>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</si>
  <si>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</si>
  <si>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</si>
  <si>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</si>
  <si>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</si>
  <si>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</si>
  <si>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</si>
  <si>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</si>
  <si>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</si>
  <si>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</si>
  <si>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</si>
  <si>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</si>
  <si>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</si>
  <si>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</si>
  <si>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</si>
  <si>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</si>
  <si>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</si>
  <si>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</si>
  <si>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</si>
  <si>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</si>
  <si>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</si>
  <si>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</si>
  <si>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</si>
  <si>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</si>
  <si>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</si>
  <si>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</si>
  <si>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</si>
  <si>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</si>
  <si>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</si>
  <si>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</si>
  <si>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</si>
  <si>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</si>
  <si>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</si>
  <si>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</si>
  <si>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</si>
  <si>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</si>
  <si>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</si>
  <si>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</si>
  <si>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</si>
  <si>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</si>
  <si>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</si>
  <si>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</si>
  <si>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</si>
  <si>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</si>
  <si>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</si>
  <si>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</si>
  <si>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</si>
  <si>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</si>
  <si>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</si>
  <si>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</si>
  <si>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</si>
  <si>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</si>
  <si>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</si>
  <si>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</si>
  <si>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</si>
  <si>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</si>
  <si>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</si>
  <si>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</si>
  <si>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</si>
  <si>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</si>
  <si>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</si>
  <si>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</si>
  <si>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</si>
  <si>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</si>
  <si>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</si>
  <si>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</si>
  <si>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</si>
  <si>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</si>
  <si>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</si>
  <si>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</si>
  <si>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</si>
  <si>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</si>
  <si>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</si>
  <si>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</si>
  <si>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</si>
  <si>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</si>
  <si>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</si>
  <si>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</si>
  <si>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</si>
  <si>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</si>
  <si>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</si>
  <si>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</si>
  <si>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</si>
  <si>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</si>
  <si>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</si>
  <si>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</si>
  <si>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</si>
  <si>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</si>
  <si>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</si>
  <si>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</si>
  <si>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</si>
  <si>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</si>
  <si>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</si>
  <si>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</si>
  <si>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</si>
  <si>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</si>
  <si>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新地町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</si>
  <si>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</si>
  <si>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</si>
  <si>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</si>
  <si>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</si>
  <si>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</si>
  <si>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</si>
  <si>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</si>
  <si>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</si>
  <si>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</si>
  <si>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</si>
  <si>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</si>
  <si>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</si>
  <si>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</si>
  <si>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</si>
  <si>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</si>
  <si>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</si>
  <si>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</si>
  <si>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</si>
  <si>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当町の下水道事業については、平成12年に供用開始をしている。
　当町の施設については、毎年点検を行いながら、必要に応じて修繕改修を行っている。管渠の更新・老朽化対策の実施状況については、標準耐用年数が50年であるため管渠の改善は現在、実施していない状況である。
　今後、管渠の更新にあたり保有資産の標準耐用年数や老朽化の状況を踏まえ施設の改築等に必要な財源の確保や経営に与える影響等を踏まえた分析を行い、経営改善の実施や投資計画等の見直しを行う必要がある。
　管渠改善率については、現在は０ではあるが今後の管路の更新にあたり、計画的な更新投資の検討が必要である。</t>
  </si>
  <si>
    <t>　当町の下水道事業については、全体計画275haであり面整備は完了している。
　接続率については、令和３年度末で処理区域内人口3,734人に対し3,225人が接続しており86.4%である。
　収益的収支比率については、令和３年度末で101.69%であり、単年度の収支は黒字であった。地方債償還金については、一般会計からの繰り入れに依存しているため経営改善の必要がある。
　経費回収率については、類似団体平均値と比較して低い数値となった。適正な使用料収入の確保及び汚水処理費の削減等の取組が必要である。
　汚水処理原価については、類似団体平均値と比較して高い数値となった。効率的な汚水処理を実施するとともに維持管理費の削減及び接続率の向上による有収水量を増加させる取組に努める。
　施設利用率については、類似団体平均値と比較して低い数値となっているため施設の利用状況の改善に努める。
　水洗化率については、類似団体平均値と比較して高い数値となったが、引き続き水洗化率向上の取組に努める。</t>
    <rPh sb="134" eb="136">
      <t>クロジ</t>
    </rPh>
    <phoneticPr fontId="4"/>
  </si>
  <si>
    <t>　当町においては、面整備が完了したことにより今後は一定の使用料収入増が見込まれる。
　しかし、維持管理費については、今後増加することが見込まれるため、さらなる包括的民間委託の活用等収支の改善に努め、使用料で賄えるような経営改善に向けた取組に努める必要がある。
　また、経常収益を高めるには接続率のさらなる向上が必須であるため接続促進の取組に努め経営の改善を図る。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</si>
</sst>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391-4C50-9207-B6341A9BFDF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0.13</c:v>
                </c:pt>
                <c:pt idx="2">
                  <c:v>0.36</c:v>
                </c:pt>
                <c:pt idx="3">
                  <c:v>0.39</c:v>
                </c:pt>
                <c:pt idx="4">
                  <c:v>0.1</c:v>
                </c:pt>
              </c:numCache>
            </c:numRef>
          </c:val>
          <c:smooth val="0"/>
          <c:extLst>
            <c:ext xmlns:c16="http://schemas.microsoft.com/office/drawing/2014/chart" uri="{C3380CC4-5D6E-409C-BE32-E72D297353CC}">
              <c16:uniqueId val="{00000001-E391-4C50-9207-B6341A9BFDF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34.04</c:v>
                </c:pt>
                <c:pt idx="1">
                  <c:v>33.19</c:v>
                </c:pt>
                <c:pt idx="2">
                  <c:v>38.33</c:v>
                </c:pt>
                <c:pt idx="3">
                  <c:v>40</c:v>
                </c:pt>
                <c:pt idx="4">
                  <c:v>39.549999999999997</c:v>
                </c:pt>
              </c:numCache>
            </c:numRef>
          </c:val>
          <c:extLst>
            <c:ext xmlns:c16="http://schemas.microsoft.com/office/drawing/2014/chart" uri="{C3380CC4-5D6E-409C-BE32-E72D297353CC}">
              <c16:uniqueId val="{00000000-B9E6-49A4-A5C9-C27A3F82A2E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43.36</c:v>
                </c:pt>
                <c:pt idx="1">
                  <c:v>42.56</c:v>
                </c:pt>
                <c:pt idx="2">
                  <c:v>42.47</c:v>
                </c:pt>
                <c:pt idx="3">
                  <c:v>42.4</c:v>
                </c:pt>
                <c:pt idx="4">
                  <c:v>42.28</c:v>
                </c:pt>
              </c:numCache>
            </c:numRef>
          </c:val>
          <c:smooth val="0"/>
          <c:extLst>
            <c:ext xmlns:c16="http://schemas.microsoft.com/office/drawing/2014/chart" uri="{C3380CC4-5D6E-409C-BE32-E72D297353CC}">
              <c16:uniqueId val="{00000001-B9E6-49A4-A5C9-C27A3F82A2E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84.04</c:v>
                </c:pt>
                <c:pt idx="1">
                  <c:v>84.4</c:v>
                </c:pt>
                <c:pt idx="2">
                  <c:v>83.55</c:v>
                </c:pt>
                <c:pt idx="3">
                  <c:v>85.71</c:v>
                </c:pt>
                <c:pt idx="4">
                  <c:v>86.37</c:v>
                </c:pt>
              </c:numCache>
            </c:numRef>
          </c:val>
          <c:extLst>
            <c:ext xmlns:c16="http://schemas.microsoft.com/office/drawing/2014/chart" uri="{C3380CC4-5D6E-409C-BE32-E72D297353CC}">
              <c16:uniqueId val="{00000000-0E1E-498A-AC1D-35021D3A12B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83.06</c:v>
                </c:pt>
                <c:pt idx="1">
                  <c:v>83.32</c:v>
                </c:pt>
                <c:pt idx="2">
                  <c:v>83.75</c:v>
                </c:pt>
                <c:pt idx="3">
                  <c:v>84.19</c:v>
                </c:pt>
                <c:pt idx="4">
                  <c:v>84.34</c:v>
                </c:pt>
              </c:numCache>
            </c:numRef>
          </c:val>
          <c:smooth val="0"/>
          <c:extLst>
            <c:ext xmlns:c16="http://schemas.microsoft.com/office/drawing/2014/chart" uri="{C3380CC4-5D6E-409C-BE32-E72D297353CC}">
              <c16:uniqueId val="{00000001-0E1E-498A-AC1D-35021D3A12B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114.77</c:v>
                </c:pt>
                <c:pt idx="1">
                  <c:v>112.06</c:v>
                </c:pt>
                <c:pt idx="2">
                  <c:v>107.32</c:v>
                </c:pt>
                <c:pt idx="3">
                  <c:v>99.6</c:v>
                </c:pt>
                <c:pt idx="4">
                  <c:v>101.69</c:v>
                </c:pt>
              </c:numCache>
            </c:numRef>
          </c:val>
          <c:extLst>
            <c:ext xmlns:c16="http://schemas.microsoft.com/office/drawing/2014/chart" uri="{C3380CC4-5D6E-409C-BE32-E72D297353CC}">
              <c16:uniqueId val="{00000000-BBD5-4C15-9B17-5F0EA1C5D18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BD5-4C15-9B17-5F0EA1C5D18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D60-4B7B-AB2B-70FA98BF154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60-4B7B-AB2B-70FA98BF154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3BC-404E-94B5-921F9DA9FF3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3BC-404E-94B5-921F9DA9FF3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5C9-4355-AC59-6BC28249831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5C9-4355-AC59-6BC28249831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4D3-42DF-BAF9-02D0AF79A47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4D3-42DF-BAF9-02D0AF79A47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formatCode="#,##0.00;&quot;△&quot;#,##0.00;&quot;-&quot;">
                  <c:v>2937.49</c:v>
                </c:pt>
                <c:pt idx="4">
                  <c:v>0</c:v>
                </c:pt>
              </c:numCache>
            </c:numRef>
          </c:val>
          <c:extLst>
            <c:ext xmlns:c16="http://schemas.microsoft.com/office/drawing/2014/chart" uri="{C3380CC4-5D6E-409C-BE32-E72D297353CC}">
              <c16:uniqueId val="{00000000-18B8-4FDE-AF8B-39A2C6119F0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1243.71</c:v>
                </c:pt>
                <c:pt idx="1">
                  <c:v>1194.1500000000001</c:v>
                </c:pt>
                <c:pt idx="2">
                  <c:v>1206.79</c:v>
                </c:pt>
                <c:pt idx="3">
                  <c:v>1258.43</c:v>
                </c:pt>
                <c:pt idx="4">
                  <c:v>1163.75</c:v>
                </c:pt>
              </c:numCache>
            </c:numRef>
          </c:val>
          <c:smooth val="0"/>
          <c:extLst>
            <c:ext xmlns:c16="http://schemas.microsoft.com/office/drawing/2014/chart" uri="{C3380CC4-5D6E-409C-BE32-E72D297353CC}">
              <c16:uniqueId val="{00000001-18B8-4FDE-AF8B-39A2C6119F0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60.3</c:v>
                </c:pt>
                <c:pt idx="1">
                  <c:v>67.709999999999994</c:v>
                </c:pt>
                <c:pt idx="2">
                  <c:v>83.86</c:v>
                </c:pt>
                <c:pt idx="3">
                  <c:v>22.05</c:v>
                </c:pt>
                <c:pt idx="4">
                  <c:v>19.13</c:v>
                </c:pt>
              </c:numCache>
            </c:numRef>
          </c:val>
          <c:extLst>
            <c:ext xmlns:c16="http://schemas.microsoft.com/office/drawing/2014/chart" uri="{C3380CC4-5D6E-409C-BE32-E72D297353CC}">
              <c16:uniqueId val="{00000000-AC0D-4489-B1C6-FA33059E23D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74.3</c:v>
                </c:pt>
                <c:pt idx="1">
                  <c:v>72.260000000000005</c:v>
                </c:pt>
                <c:pt idx="2">
                  <c:v>71.84</c:v>
                </c:pt>
                <c:pt idx="3">
                  <c:v>73.36</c:v>
                </c:pt>
                <c:pt idx="4">
                  <c:v>72.599999999999994</c:v>
                </c:pt>
              </c:numCache>
            </c:numRef>
          </c:val>
          <c:smooth val="0"/>
          <c:extLst>
            <c:ext xmlns:c16="http://schemas.microsoft.com/office/drawing/2014/chart" uri="{C3380CC4-5D6E-409C-BE32-E72D297353CC}">
              <c16:uniqueId val="{00000001-AC0D-4489-B1C6-FA33059E23D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244.55</c:v>
                </c:pt>
                <c:pt idx="1">
                  <c:v>217.36</c:v>
                </c:pt>
                <c:pt idx="2">
                  <c:v>176.72</c:v>
                </c:pt>
                <c:pt idx="3">
                  <c:v>676.85</c:v>
                </c:pt>
                <c:pt idx="4">
                  <c:v>777.88</c:v>
                </c:pt>
              </c:numCache>
            </c:numRef>
          </c:val>
          <c:extLst>
            <c:ext xmlns:c16="http://schemas.microsoft.com/office/drawing/2014/chart" uri="{C3380CC4-5D6E-409C-BE32-E72D297353CC}">
              <c16:uniqueId val="{00000000-239F-49D4-8F71-D18989357C1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221.81</c:v>
                </c:pt>
                <c:pt idx="1">
                  <c:v>230.02</c:v>
                </c:pt>
                <c:pt idx="2">
                  <c:v>228.47</c:v>
                </c:pt>
                <c:pt idx="3">
                  <c:v>224.88</c:v>
                </c:pt>
                <c:pt idx="4">
                  <c:v>228.64</c:v>
                </c:pt>
              </c:numCache>
            </c:numRef>
          </c:val>
          <c:smooth val="0"/>
          <c:extLst>
            <c:ext xmlns:c16="http://schemas.microsoft.com/office/drawing/2014/chart" uri="{C3380CC4-5D6E-409C-BE32-E72D297353CC}">
              <c16:uniqueId val="{00000001-239F-49D4-8F71-D18989357C1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58" zoomScaleNormal="100" workbookViewId="0">
      <selection activeCell="AQ58" sqref="AQ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福島県　新地町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特定環境保全公共下水道</v>
      </c>
      <c r="Q8" s="66"/>
      <c r="R8" s="66"/>
      <c r="S8" s="66"/>
      <c r="T8" s="66"/>
      <c r="U8" s="66"/>
      <c r="V8" s="66"/>
      <c r="W8" s="66" t="str">
        <f>データ!L6</f>
        <v>D2</v>
      </c>
      <c r="X8" s="66"/>
      <c r="Y8" s="66"/>
      <c r="Z8" s="66"/>
      <c r="AA8" s="66"/>
      <c r="AB8" s="66"/>
      <c r="AC8" s="66"/>
      <c r="AD8" s="67" t="str">
        <f>データ!$M$6</f>
        <v>非設置</v>
      </c>
      <c r="AE8" s="67"/>
      <c r="AF8" s="67"/>
      <c r="AG8" s="67"/>
      <c r="AH8" s="67"/>
      <c r="AI8" s="67"/>
      <c r="AJ8" s="67"/>
      <c r="AK8" s="3"/>
      <c r="AL8" s="55">
        <f>データ!S6</f>
        <v>7812</v>
      </c>
      <c r="AM8" s="55"/>
      <c r="AN8" s="55"/>
      <c r="AO8" s="55"/>
      <c r="AP8" s="55"/>
      <c r="AQ8" s="55"/>
      <c r="AR8" s="55"/>
      <c r="AS8" s="55"/>
      <c r="AT8" s="54">
        <f>データ!T6</f>
        <v>46.7</v>
      </c>
      <c r="AU8" s="54"/>
      <c r="AV8" s="54"/>
      <c r="AW8" s="54"/>
      <c r="AX8" s="54"/>
      <c r="AY8" s="54"/>
      <c r="AZ8" s="54"/>
      <c r="BA8" s="54"/>
      <c r="BB8" s="54">
        <f>データ!U6</f>
        <v>167.28</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48.13</v>
      </c>
      <c r="Q10" s="54"/>
      <c r="R10" s="54"/>
      <c r="S10" s="54"/>
      <c r="T10" s="54"/>
      <c r="U10" s="54"/>
      <c r="V10" s="54"/>
      <c r="W10" s="54">
        <f>データ!Q6</f>
        <v>94.22</v>
      </c>
      <c r="X10" s="54"/>
      <c r="Y10" s="54"/>
      <c r="Z10" s="54"/>
      <c r="AA10" s="54"/>
      <c r="AB10" s="54"/>
      <c r="AC10" s="54"/>
      <c r="AD10" s="55">
        <f>データ!R6</f>
        <v>2860</v>
      </c>
      <c r="AE10" s="55"/>
      <c r="AF10" s="55"/>
      <c r="AG10" s="55"/>
      <c r="AH10" s="55"/>
      <c r="AI10" s="55"/>
      <c r="AJ10" s="55"/>
      <c r="AK10" s="2"/>
      <c r="AL10" s="55">
        <f>データ!V6</f>
        <v>3734</v>
      </c>
      <c r="AM10" s="55"/>
      <c r="AN10" s="55"/>
      <c r="AO10" s="55"/>
      <c r="AP10" s="55"/>
      <c r="AQ10" s="55"/>
      <c r="AR10" s="55"/>
      <c r="AS10" s="55"/>
      <c r="AT10" s="54">
        <f>データ!W6</f>
        <v>2.75</v>
      </c>
      <c r="AU10" s="54"/>
      <c r="AV10" s="54"/>
      <c r="AW10" s="54"/>
      <c r="AX10" s="54"/>
      <c r="AY10" s="54"/>
      <c r="AZ10" s="54"/>
      <c r="BA10" s="54"/>
      <c r="BB10" s="54">
        <f>データ!X6</f>
        <v>1357.82</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119</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【1,201.79】</v>
      </c>
      <c r="I86" s="12" t="str">
        <f>データ!CA6</f>
        <v>【75.31】</v>
      </c>
      <c r="J86" s="12" t="str">
        <f>データ!CL6</f>
        <v>【216.39】</v>
      </c>
      <c r="K86" s="12" t="str">
        <f>データ!CW6</f>
        <v>【42.57】</v>
      </c>
      <c r="L86" s="12" t="str">
        <f>データ!DH6</f>
        <v>【85.24】</v>
      </c>
      <c r="M86" s="12" t="s">
        <v>44</v>
      </c>
      <c r="N86" s="12" t="s">
        <v>44</v>
      </c>
      <c r="O86" s="12" t="str">
        <f>データ!EO6</f>
        <v>【0.15】</v>
      </c>
    </row>
  </sheetData>
  <sheetProtection algorithmName="SHA-512" hashValue="9YuBvusfU2/ifC16jwvSWVNgA1KBGckD/8S6P4kiMShwtaYjqDVKm/dSfqQ036i2lMdIX3o5TYtK7KjDBGUPCg==" saltValue="SVIywd9dl4XyApwKL7SJW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75612</v>
      </c>
      <c r="D6" s="19">
        <f t="shared" si="3"/>
        <v>47</v>
      </c>
      <c r="E6" s="19">
        <f t="shared" si="3"/>
        <v>17</v>
      </c>
      <c r="F6" s="19">
        <f t="shared" si="3"/>
        <v>4</v>
      </c>
      <c r="G6" s="19">
        <f t="shared" si="3"/>
        <v>0</v>
      </c>
      <c r="H6" s="19" t="str">
        <f t="shared" si="3"/>
        <v>福島県　新地町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48.13</v>
      </c>
      <c r="Q6" s="20">
        <f t="shared" si="3"/>
        <v>94.22</v>
      </c>
      <c r="R6" s="20">
        <f t="shared" si="3"/>
        <v>2860</v>
      </c>
      <c r="S6" s="20">
        <f t="shared" si="3"/>
        <v>7812</v>
      </c>
      <c r="T6" s="20">
        <f t="shared" si="3"/>
        <v>46.7</v>
      </c>
      <c r="U6" s="20">
        <f t="shared" si="3"/>
        <v>167.28</v>
      </c>
      <c r="V6" s="20">
        <f t="shared" si="3"/>
        <v>3734</v>
      </c>
      <c r="W6" s="20">
        <f t="shared" si="3"/>
        <v>2.75</v>
      </c>
      <c r="X6" s="20">
        <f t="shared" si="3"/>
        <v>1357.82</v>
      </c>
      <c r="Y6" s="21">
        <f>IF(Y7="",NA(),Y7)</f>
        <v>114.77</v>
      </c>
      <c r="Z6" s="21">
        <f t="shared" ref="Z6:AH6" si="4">IF(Z7="",NA(),Z7)</f>
        <v>112.06</v>
      </c>
      <c r="AA6" s="21">
        <f t="shared" si="4"/>
        <v>107.32</v>
      </c>
      <c r="AB6" s="21">
        <f t="shared" si="4"/>
        <v>99.6</v>
      </c>
      <c r="AC6" s="21">
        <f t="shared" si="4"/>
        <v>101.69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1">
        <f t="shared" si="7"/>
        <v>2937.49</v>
      </c>
      <c r="BJ6" s="20">
        <f t="shared" si="7"/>
        <v>0</v>
      </c>
      <c r="BK6" s="21">
        <f t="shared" si="7"/>
        <v>1243.71</v>
      </c>
      <c r="BL6" s="21">
        <f t="shared" si="7"/>
        <v>1194.1500000000001</v>
      </c>
      <c r="BM6" s="21">
        <f t="shared" si="7"/>
        <v>1206.79</v>
      </c>
      <c r="BN6" s="21">
        <f t="shared" si="7"/>
        <v>1258.43</v>
      </c>
      <c r="BO6" s="21">
        <f t="shared" si="7"/>
        <v>1163.75</v>
      </c>
      <c r="BP6" s="20" t="str">
        <f>IF(BP7="","",IF(BP7="-","【-】","【"&amp;SUBSTITUTE(TEXT(BP7,"#,##0.00"),"-","△")&amp;"】"))</f>
        <v>【1,201.79】</v>
      </c>
      <c r="BQ6" s="21">
        <f>IF(BQ7="",NA(),BQ7)</f>
        <v>60.3</v>
      </c>
      <c r="BR6" s="21">
        <f t="shared" ref="BR6:BZ6" si="8">IF(BR7="",NA(),BR7)</f>
        <v>67.709999999999994</v>
      </c>
      <c r="BS6" s="21">
        <f t="shared" si="8"/>
        <v>83.86</v>
      </c>
      <c r="BT6" s="21">
        <f t="shared" si="8"/>
        <v>22.05</v>
      </c>
      <c r="BU6" s="21">
        <f t="shared" si="8"/>
        <v>19.13</v>
      </c>
      <c r="BV6" s="21">
        <f t="shared" si="8"/>
        <v>74.3</v>
      </c>
      <c r="BW6" s="21">
        <f t="shared" si="8"/>
        <v>72.260000000000005</v>
      </c>
      <c r="BX6" s="21">
        <f t="shared" si="8"/>
        <v>71.84</v>
      </c>
      <c r="BY6" s="21">
        <f t="shared" si="8"/>
        <v>73.36</v>
      </c>
      <c r="BZ6" s="21">
        <f t="shared" si="8"/>
        <v>72.599999999999994</v>
      </c>
      <c r="CA6" s="20" t="str">
        <f>IF(CA7="","",IF(CA7="-","【-】","【"&amp;SUBSTITUTE(TEXT(CA7,"#,##0.00"),"-","△")&amp;"】"))</f>
        <v>【75.31】</v>
      </c>
      <c r="CB6" s="21">
        <f>IF(CB7="",NA(),CB7)</f>
        <v>244.55</v>
      </c>
      <c r="CC6" s="21">
        <f t="shared" ref="CC6:CK6" si="9">IF(CC7="",NA(),CC7)</f>
        <v>217.36</v>
      </c>
      <c r="CD6" s="21">
        <f t="shared" si="9"/>
        <v>176.72</v>
      </c>
      <c r="CE6" s="21">
        <f t="shared" si="9"/>
        <v>676.85</v>
      </c>
      <c r="CF6" s="21">
        <f t="shared" si="9"/>
        <v>777.88</v>
      </c>
      <c r="CG6" s="21">
        <f t="shared" si="9"/>
        <v>221.81</v>
      </c>
      <c r="CH6" s="21">
        <f t="shared" si="9"/>
        <v>230.02</v>
      </c>
      <c r="CI6" s="21">
        <f t="shared" si="9"/>
        <v>228.47</v>
      </c>
      <c r="CJ6" s="21">
        <f t="shared" si="9"/>
        <v>224.88</v>
      </c>
      <c r="CK6" s="21">
        <f t="shared" si="9"/>
        <v>228.64</v>
      </c>
      <c r="CL6" s="20" t="str">
        <f>IF(CL7="","",IF(CL7="-","【-】","【"&amp;SUBSTITUTE(TEXT(CL7,"#,##0.00"),"-","△")&amp;"】"))</f>
        <v>【216.39】</v>
      </c>
      <c r="CM6" s="21">
        <f>IF(CM7="",NA(),CM7)</f>
        <v>34.04</v>
      </c>
      <c r="CN6" s="21">
        <f t="shared" ref="CN6:CV6" si="10">IF(CN7="",NA(),CN7)</f>
        <v>33.19</v>
      </c>
      <c r="CO6" s="21">
        <f t="shared" si="10"/>
        <v>38.33</v>
      </c>
      <c r="CP6" s="21">
        <f t="shared" si="10"/>
        <v>40</v>
      </c>
      <c r="CQ6" s="21">
        <f t="shared" si="10"/>
        <v>39.549999999999997</v>
      </c>
      <c r="CR6" s="21">
        <f t="shared" si="10"/>
        <v>43.36</v>
      </c>
      <c r="CS6" s="21">
        <f t="shared" si="10"/>
        <v>42.56</v>
      </c>
      <c r="CT6" s="21">
        <f t="shared" si="10"/>
        <v>42.47</v>
      </c>
      <c r="CU6" s="21">
        <f t="shared" si="10"/>
        <v>42.4</v>
      </c>
      <c r="CV6" s="21">
        <f t="shared" si="10"/>
        <v>42.28</v>
      </c>
      <c r="CW6" s="20" t="str">
        <f>IF(CW7="","",IF(CW7="-","【-】","【"&amp;SUBSTITUTE(TEXT(CW7,"#,##0.00"),"-","△")&amp;"】"))</f>
        <v>【42.57】</v>
      </c>
      <c r="CX6" s="21">
        <f>IF(CX7="",NA(),CX7)</f>
        <v>84.04</v>
      </c>
      <c r="CY6" s="21">
        <f t="shared" ref="CY6:DG6" si="11">IF(CY7="",NA(),CY7)</f>
        <v>84.4</v>
      </c>
      <c r="CZ6" s="21">
        <f t="shared" si="11"/>
        <v>83.55</v>
      </c>
      <c r="DA6" s="21">
        <f t="shared" si="11"/>
        <v>85.71</v>
      </c>
      <c r="DB6" s="21">
        <f t="shared" si="11"/>
        <v>86.37</v>
      </c>
      <c r="DC6" s="21">
        <f t="shared" si="11"/>
        <v>83.06</v>
      </c>
      <c r="DD6" s="21">
        <f t="shared" si="11"/>
        <v>83.32</v>
      </c>
      <c r="DE6" s="21">
        <f t="shared" si="11"/>
        <v>83.75</v>
      </c>
      <c r="DF6" s="21">
        <f t="shared" si="11"/>
        <v>84.19</v>
      </c>
      <c r="DG6" s="21">
        <f t="shared" si="11"/>
        <v>84.34</v>
      </c>
      <c r="DH6" s="20" t="str">
        <f>IF(DH7="","",IF(DH7="-","【-】","【"&amp;SUBSTITUTE(TEXT(DH7,"#,##0.00"),"-","△")&amp;"】"))</f>
        <v>【85.24】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0.09</v>
      </c>
      <c r="EK6" s="21">
        <f t="shared" si="14"/>
        <v>0.13</v>
      </c>
      <c r="EL6" s="21">
        <f t="shared" si="14"/>
        <v>0.36</v>
      </c>
      <c r="EM6" s="21">
        <f t="shared" si="14"/>
        <v>0.39</v>
      </c>
      <c r="EN6" s="21">
        <f t="shared" si="14"/>
        <v>0.1</v>
      </c>
      <c r="EO6" s="20" t="str">
        <f>IF(EO7="","",IF(EO7="-","【-】","【"&amp;SUBSTITUTE(TEXT(EO7,"#,##0.00"),"-","△")&amp;"】"))</f>
        <v>【0.15】</v>
      </c>
    </row>
    <row r="7" spans="1:145" s="22" customFormat="1" x14ac:dyDescent="0.15">
      <c r="A7" s="14"/>
      <c r="B7" s="23">
        <v>2021</v>
      </c>
      <c r="C7" s="23">
        <v>75612</v>
      </c>
      <c r="D7" s="23">
        <v>47</v>
      </c>
      <c r="E7" s="23">
        <v>17</v>
      </c>
      <c r="F7" s="23">
        <v>4</v>
      </c>
      <c r="G7" s="23">
        <v>0</v>
      </c>
      <c r="H7" s="23" t="s">
        <v>98</v>
      </c>
      <c r="I7" s="23" t="s">
        <v>99</v>
      </c>
      <c r="J7" s="23" t="s">
        <v>100</v>
      </c>
      <c r="K7" s="23" t="s">
        <v>101</v>
      </c>
      <c r="L7" s="23" t="s">
        <v>102</v>
      </c>
      <c r="M7" s="23" t="s">
        <v>103</v>
      </c>
      <c r="N7" s="24" t="s">
        <v>104</v>
      </c>
      <c r="O7" s="24" t="s">
        <v>105</v>
      </c>
      <c r="P7" s="24">
        <v>48.13</v>
      </c>
      <c r="Q7" s="24">
        <v>94.22</v>
      </c>
      <c r="R7" s="24">
        <v>2860</v>
      </c>
      <c r="S7" s="24">
        <v>7812</v>
      </c>
      <c r="T7" s="24">
        <v>46.7</v>
      </c>
      <c r="U7" s="24">
        <v>167.28</v>
      </c>
      <c r="V7" s="24">
        <v>3734</v>
      </c>
      <c r="W7" s="24">
        <v>2.75</v>
      </c>
      <c r="X7" s="24">
        <v>1357.82</v>
      </c>
      <c r="Y7" s="24">
        <v>114.77</v>
      </c>
      <c r="Z7" s="24">
        <v>112.06</v>
      </c>
      <c r="AA7" s="24">
        <v>107.32</v>
      </c>
      <c r="AB7" s="24">
        <v>99.6</v>
      </c>
      <c r="AC7" s="24">
        <v>101.69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2937.49</v>
      </c>
      <c r="BJ7" s="24">
        <v>0</v>
      </c>
      <c r="BK7" s="24">
        <v>1243.71</v>
      </c>
      <c r="BL7" s="24">
        <v>1194.1500000000001</v>
      </c>
      <c r="BM7" s="24">
        <v>1206.79</v>
      </c>
      <c r="BN7" s="24">
        <v>1258.43</v>
      </c>
      <c r="BO7" s="24">
        <v>1163.75</v>
      </c>
      <c r="BP7" s="24">
        <v>1201.79</v>
      </c>
      <c r="BQ7" s="24">
        <v>60.3</v>
      </c>
      <c r="BR7" s="24">
        <v>67.709999999999994</v>
      </c>
      <c r="BS7" s="24">
        <v>83.86</v>
      </c>
      <c r="BT7" s="24">
        <v>22.05</v>
      </c>
      <c r="BU7" s="24">
        <v>19.13</v>
      </c>
      <c r="BV7" s="24">
        <v>74.3</v>
      </c>
      <c r="BW7" s="24">
        <v>72.260000000000005</v>
      </c>
      <c r="BX7" s="24">
        <v>71.84</v>
      </c>
      <c r="BY7" s="24">
        <v>73.36</v>
      </c>
      <c r="BZ7" s="24">
        <v>72.599999999999994</v>
      </c>
      <c r="CA7" s="24">
        <v>75.31</v>
      </c>
      <c r="CB7" s="24">
        <v>244.55</v>
      </c>
      <c r="CC7" s="24">
        <v>217.36</v>
      </c>
      <c r="CD7" s="24">
        <v>176.72</v>
      </c>
      <c r="CE7" s="24">
        <v>676.85</v>
      </c>
      <c r="CF7" s="24">
        <v>777.88</v>
      </c>
      <c r="CG7" s="24">
        <v>221.81</v>
      </c>
      <c r="CH7" s="24">
        <v>230.02</v>
      </c>
      <c r="CI7" s="24">
        <v>228.47</v>
      </c>
      <c r="CJ7" s="24">
        <v>224.88</v>
      </c>
      <c r="CK7" s="24">
        <v>228.64</v>
      </c>
      <c r="CL7" s="24">
        <v>216.39</v>
      </c>
      <c r="CM7" s="24">
        <v>34.04</v>
      </c>
      <c r="CN7" s="24">
        <v>33.19</v>
      </c>
      <c r="CO7" s="24">
        <v>38.33</v>
      </c>
      <c r="CP7" s="24">
        <v>40</v>
      </c>
      <c r="CQ7" s="24">
        <v>39.549999999999997</v>
      </c>
      <c r="CR7" s="24">
        <v>43.36</v>
      </c>
      <c r="CS7" s="24">
        <v>42.56</v>
      </c>
      <c r="CT7" s="24">
        <v>42.47</v>
      </c>
      <c r="CU7" s="24">
        <v>42.4</v>
      </c>
      <c r="CV7" s="24">
        <v>42.28</v>
      </c>
      <c r="CW7" s="24">
        <v>42.57</v>
      </c>
      <c r="CX7" s="24">
        <v>84.04</v>
      </c>
      <c r="CY7" s="24">
        <v>84.4</v>
      </c>
      <c r="CZ7" s="24">
        <v>83.55</v>
      </c>
      <c r="DA7" s="24">
        <v>85.71</v>
      </c>
      <c r="DB7" s="24">
        <v>86.37</v>
      </c>
      <c r="DC7" s="24">
        <v>83.06</v>
      </c>
      <c r="DD7" s="24">
        <v>83.32</v>
      </c>
      <c r="DE7" s="24">
        <v>83.75</v>
      </c>
      <c r="DF7" s="24">
        <v>84.19</v>
      </c>
      <c r="DG7" s="24">
        <v>84.34</v>
      </c>
      <c r="DH7" s="24">
        <v>85.24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0.09</v>
      </c>
      <c r="EK7" s="24">
        <v>0.13</v>
      </c>
      <c r="EL7" s="24">
        <v>0.36</v>
      </c>
      <c r="EM7" s="24">
        <v>0.39</v>
      </c>
      <c r="EN7" s="24">
        <v>0.1</v>
      </c>
      <c r="EO7" s="24">
        <v>0.15</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115</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西牧直</cp:lastModifiedBy>
  <dcterms:created xsi:type="dcterms:W3CDTF">2023-01-12T23:56:27Z</dcterms:created>
  <dcterms:modified xsi:type="dcterms:W3CDTF">2023-01-27T01:16:17Z</dcterms:modified>
  <cp:category/>
</cp:coreProperties>
</file>