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esui-hdd\課長補佐\公営企業会計移行・経営戦略策定\「経営戦略」の策定推進について\喜多方市下水道事業経営戦略\経営比較分析表\R03決算値　経営比較分析表\"/>
    </mc:Choice>
  </mc:AlternateContent>
  <workbookProtection workbookAlgorithmName="SHA-512" workbookHashValue="MWVs2267KESzOiDfvLkcqIPh6xKmIooJKwUd4XS+t1EgX3ZMa+Pll0LFotNPviqsaEOfQWRack27oKxajMd4JQ==" workbookSaltValue="HzifuJqZveOSuvZmC7+joA=="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AD10" i="4" s="1"/>
  <c r="Q6" i="5"/>
  <c r="P6" i="5"/>
  <c r="O6" i="5"/>
  <c r="N6" i="5"/>
  <c r="B10" i="4" s="1"/>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I85" i="4"/>
  <c r="H85" i="4"/>
  <c r="G85" i="4"/>
  <c r="E85" i="4"/>
  <c r="BB10" i="4"/>
  <c r="AT10" i="4"/>
  <c r="W10" i="4"/>
  <c r="P10" i="4"/>
  <c r="I10" i="4"/>
  <c r="BB8" i="4"/>
  <c r="AT8" i="4"/>
  <c r="AL8" i="4"/>
  <c r="AD8" i="4"/>
  <c r="W8" i="4"/>
  <c r="P8" i="4"/>
  <c r="B8" i="4"/>
  <c r="B6" i="4"/>
</calcChain>
</file>

<file path=xl/sharedStrings.xml><?xml version="1.0" encoding="utf-8"?>
<sst xmlns="http://schemas.openxmlformats.org/spreadsheetml/2006/main" count="297" uniqueCount="118">
  <si>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</si>
  <si>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</si>
  <si>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</si>
  <si>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</si>
  <si>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</si>
  <si>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</si>
  <si>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</si>
  <si>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</si>
  <si>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</si>
  <si>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</si>
  <si>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</si>
  <si>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</si>
  <si>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</si>
  <si>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</si>
  <si>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</si>
  <si>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</si>
  <si>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</si>
  <si>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</si>
  <si>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</si>
  <si>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</si>
  <si>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</si>
  <si>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</si>
  <si>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</si>
  <si>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</si>
  <si>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</si>
  <si>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</si>
  <si>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</si>
  <si>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</si>
  <si>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</si>
  <si>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</si>
  <si>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</si>
  <si>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</si>
  <si>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</si>
  <si>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</si>
  <si>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</si>
  <si>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</si>
  <si>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</si>
  <si>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</si>
  <si>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</si>
  <si>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</si>
  <si>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</si>
  <si>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</si>
  <si>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</si>
  <si>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</si>
  <si>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</si>
  <si>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</si>
  <si>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</si>
  <si>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</si>
  <si>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</si>
  <si>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</si>
  <si>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</si>
  <si>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</si>
  <si>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</si>
  <si>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</si>
  <si>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</si>
  <si>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</si>
  <si>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</si>
  <si>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</si>
  <si>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</si>
  <si>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</si>
  <si>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</si>
  <si>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</si>
  <si>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</si>
  <si>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</si>
  <si>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</si>
  <si>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</si>
  <si>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</si>
  <si>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</si>
  <si>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</si>
  <si>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</si>
  <si>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</si>
  <si>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</si>
  <si>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</si>
  <si>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</si>
  <si>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</si>
  <si>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</si>
  <si>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</si>
  <si>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</si>
  <si>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</si>
  <si>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</si>
  <si>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</si>
  <si>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</si>
  <si>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</si>
  <si>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</si>
  <si>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</si>
  <si>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</si>
  <si>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</si>
  <si>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</si>
  <si>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</si>
  <si>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</si>
  <si>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</si>
  <si>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</si>
  <si>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</si>
  <si>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</si>
  <si>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</si>
  <si>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</si>
  <si>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喜多方市</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</si>
  <si>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</si>
  <si>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</si>
  <si>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</si>
  <si>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</si>
  <si>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</si>
  <si>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</si>
  <si>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</si>
  <si>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</si>
  <si>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</si>
  <si>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</si>
  <si>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</si>
  <si>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</si>
  <si>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</si>
  <si>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</si>
  <si>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</si>
  <si>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</si>
  <si>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</si>
  <si>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</si>
  <si>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公共下水道事業は、喜多方処理区、塩川処理区の２処理区があり、令和3年度に全体計画の見直しを行ったため整備率は約80％となってる。
　また、終末処理場である喜多方浄化センター、塩川浄化センターにおいては、施設、設備の老朽化等による更新費用や維持管理経費が増加していく傾向となっている。
①　経常収支比率については、100％を超えてはいるが一般会計負担金に依存している状況である。
③　流動比率については、法適用して間もないことから資金が少なくまた、多額の企業債償還金があるため平均値と比較して低くなっているが、今後は償還金の減少により上昇していく見込である。
④　企業債残高対事業規模比率については、企業債償還を一般会計の負担としている。
⑤　経費回収率については、100％に満たない状況であり汚水処理経費の節減や加入促進による使用料増加、適正な使用料について検討する必要がある。令和3年度には大規模な修繕があったため前年と比較して減少している。
⑥　汚水処理原価については、令和3年度に大規模な修繕を行ったため前年と比較して高くなっている。また、平均値と比較して高い状況で推移しており引き続きコスト縮減に取り組んでいかなければならない。
⑦　施設利用率については、類似団体平均を上回っているが全国平均より低い状況となっている。
⑧　水洗化率については、整備拡大、下水道接続者の増加により増加傾向となっている。</t>
    <phoneticPr fontId="4"/>
  </si>
  <si>
    <t>　喜多方処理区は平成５年度に供用開始し28年を経過、塩川処理区は平成14年度に供用開始し19年を経過しており、両処理区とも施設、設備の老朽化等による更新費用が増加する傾向となっているため、ストックマネジメント計画を策定し下水道施設の計画的かつ効率的な管理を実施しています。
　管渠については、法定耐用年数である50年を経過している箇所はありません。</t>
    <phoneticPr fontId="4"/>
  </si>
  <si>
    <t>　本市の下水道事業は、平均と比較して⑤経費回収率が低く⑥汚水処理原価が高い傾向にあります。これは、処理区域内人口密度が低いことや終末処理場が2か所ありコストが掛かっていることが要因であると考えています。
　また、地理的な要因で施設の広域化・共同化を図っていくことも難しい状況です。
　現在は、拡張事業により下水道使用料は増加傾向ですが、少子高齢化による人口減少等の影響により更に厳しい経営状況になることが予想されます。
　このため、効率的な施設の利用促進による経費の削減や加入促進による収入の確保による経営の安定を目指し事業を推進していきます。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</si>
</sst>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5DF8-4239-9C77-6DD43922457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1.65</c:v>
                </c:pt>
                <c:pt idx="4">
                  <c:v>0.14000000000000001</c:v>
                </c:pt>
              </c:numCache>
            </c:numRef>
          </c:val>
          <c:smooth val="0"/>
          <c:extLst>
            <c:ext xmlns:c16="http://schemas.microsoft.com/office/drawing/2014/chart" uri="{C3380CC4-5D6E-409C-BE32-E72D297353CC}">
              <c16:uniqueId val="{00000001-5DF8-4239-9C77-6DD43922457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57.53</c:v>
                </c:pt>
                <c:pt idx="4">
                  <c:v>56.71</c:v>
                </c:pt>
              </c:numCache>
            </c:numRef>
          </c:val>
          <c:extLst>
            <c:ext xmlns:c16="http://schemas.microsoft.com/office/drawing/2014/chart" uri="{C3380CC4-5D6E-409C-BE32-E72D297353CC}">
              <c16:uniqueId val="{00000000-E197-4A6B-942F-67762E2EC09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50.53</c:v>
                </c:pt>
                <c:pt idx="4">
                  <c:v>51.42</c:v>
                </c:pt>
              </c:numCache>
            </c:numRef>
          </c:val>
          <c:smooth val="0"/>
          <c:extLst>
            <c:ext xmlns:c16="http://schemas.microsoft.com/office/drawing/2014/chart" uri="{C3380CC4-5D6E-409C-BE32-E72D297353CC}">
              <c16:uniqueId val="{00000001-E197-4A6B-942F-67762E2EC09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88.57</c:v>
                </c:pt>
                <c:pt idx="4">
                  <c:v>89.29</c:v>
                </c:pt>
              </c:numCache>
            </c:numRef>
          </c:val>
          <c:extLst>
            <c:ext xmlns:c16="http://schemas.microsoft.com/office/drawing/2014/chart" uri="{C3380CC4-5D6E-409C-BE32-E72D297353CC}">
              <c16:uniqueId val="{00000000-270C-439F-8AE9-643E38AC836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82.08</c:v>
                </c:pt>
                <c:pt idx="4">
                  <c:v>81.34</c:v>
                </c:pt>
              </c:numCache>
            </c:numRef>
          </c:val>
          <c:smooth val="0"/>
          <c:extLst>
            <c:ext xmlns:c16="http://schemas.microsoft.com/office/drawing/2014/chart" uri="{C3380CC4-5D6E-409C-BE32-E72D297353CC}">
              <c16:uniqueId val="{00000001-270C-439F-8AE9-643E38AC836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105.3</c:v>
                </c:pt>
                <c:pt idx="4">
                  <c:v>104.55</c:v>
                </c:pt>
              </c:numCache>
            </c:numRef>
          </c:val>
          <c:extLst>
            <c:ext xmlns:c16="http://schemas.microsoft.com/office/drawing/2014/chart" uri="{C3380CC4-5D6E-409C-BE32-E72D297353CC}">
              <c16:uniqueId val="{00000000-4F74-4EAE-964D-5608AD26528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107.21</c:v>
                </c:pt>
                <c:pt idx="4">
                  <c:v>107.08</c:v>
                </c:pt>
              </c:numCache>
            </c:numRef>
          </c:val>
          <c:smooth val="0"/>
          <c:extLst>
            <c:ext xmlns:c16="http://schemas.microsoft.com/office/drawing/2014/chart" uri="{C3380CC4-5D6E-409C-BE32-E72D297353CC}">
              <c16:uniqueId val="{00000001-4F74-4EAE-964D-5608AD26528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3.22</c:v>
                </c:pt>
                <c:pt idx="4">
                  <c:v>6.26</c:v>
                </c:pt>
              </c:numCache>
            </c:numRef>
          </c:val>
          <c:extLst>
            <c:ext xmlns:c16="http://schemas.microsoft.com/office/drawing/2014/chart" uri="{C3380CC4-5D6E-409C-BE32-E72D297353CC}">
              <c16:uniqueId val="{00000000-5E36-4709-976C-E61A9871753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12.7</c:v>
                </c:pt>
                <c:pt idx="4">
                  <c:v>14.65</c:v>
                </c:pt>
              </c:numCache>
            </c:numRef>
          </c:val>
          <c:smooth val="0"/>
          <c:extLst>
            <c:ext xmlns:c16="http://schemas.microsoft.com/office/drawing/2014/chart" uri="{C3380CC4-5D6E-409C-BE32-E72D297353CC}">
              <c16:uniqueId val="{00000001-5E36-4709-976C-E61A9871753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6762-492F-921E-C87F5114D00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c:v>0.1</c:v>
                </c:pt>
              </c:numCache>
            </c:numRef>
          </c:val>
          <c:smooth val="0"/>
          <c:extLst>
            <c:ext xmlns:c16="http://schemas.microsoft.com/office/drawing/2014/chart" uri="{C3380CC4-5D6E-409C-BE32-E72D297353CC}">
              <c16:uniqueId val="{00000001-6762-492F-921E-C87F5114D00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A162-4017-9AE6-3C097B48292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43.71</c:v>
                </c:pt>
                <c:pt idx="4">
                  <c:v>45.94</c:v>
                </c:pt>
              </c:numCache>
            </c:numRef>
          </c:val>
          <c:smooth val="0"/>
          <c:extLst>
            <c:ext xmlns:c16="http://schemas.microsoft.com/office/drawing/2014/chart" uri="{C3380CC4-5D6E-409C-BE32-E72D297353CC}">
              <c16:uniqueId val="{00000001-A162-4017-9AE6-3C097B48292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29.66</c:v>
                </c:pt>
                <c:pt idx="4">
                  <c:v>47.69</c:v>
                </c:pt>
              </c:numCache>
            </c:numRef>
          </c:val>
          <c:extLst>
            <c:ext xmlns:c16="http://schemas.microsoft.com/office/drawing/2014/chart" uri="{C3380CC4-5D6E-409C-BE32-E72D297353CC}">
              <c16:uniqueId val="{00000000-90B3-43A3-A96E-D4658BEEC6F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40.67</c:v>
                </c:pt>
                <c:pt idx="4">
                  <c:v>47.7</c:v>
                </c:pt>
              </c:numCache>
            </c:numRef>
          </c:val>
          <c:smooth val="0"/>
          <c:extLst>
            <c:ext xmlns:c16="http://schemas.microsoft.com/office/drawing/2014/chart" uri="{C3380CC4-5D6E-409C-BE32-E72D297353CC}">
              <c16:uniqueId val="{00000001-90B3-43A3-A96E-D4658BEEC6F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239B-42D9-A627-29C92DA64BB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1050.51</c:v>
                </c:pt>
                <c:pt idx="4">
                  <c:v>1102.01</c:v>
                </c:pt>
              </c:numCache>
            </c:numRef>
          </c:val>
          <c:smooth val="0"/>
          <c:extLst>
            <c:ext xmlns:c16="http://schemas.microsoft.com/office/drawing/2014/chart" uri="{C3380CC4-5D6E-409C-BE32-E72D297353CC}">
              <c16:uniqueId val="{00000001-239B-42D9-A627-29C92DA64BB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84.15</c:v>
                </c:pt>
                <c:pt idx="4">
                  <c:v>71.8</c:v>
                </c:pt>
              </c:numCache>
            </c:numRef>
          </c:val>
          <c:extLst>
            <c:ext xmlns:c16="http://schemas.microsoft.com/office/drawing/2014/chart" uri="{C3380CC4-5D6E-409C-BE32-E72D297353CC}">
              <c16:uniqueId val="{00000000-17FA-4B1D-AEB2-BC5AB5EDDD2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82.65</c:v>
                </c:pt>
                <c:pt idx="4">
                  <c:v>82.55</c:v>
                </c:pt>
              </c:numCache>
            </c:numRef>
          </c:val>
          <c:smooth val="0"/>
          <c:extLst>
            <c:ext xmlns:c16="http://schemas.microsoft.com/office/drawing/2014/chart" uri="{C3380CC4-5D6E-409C-BE32-E72D297353CC}">
              <c16:uniqueId val="{00000001-17FA-4B1D-AEB2-BC5AB5EDDD2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202.91</c:v>
                </c:pt>
                <c:pt idx="4">
                  <c:v>238.25</c:v>
                </c:pt>
              </c:numCache>
            </c:numRef>
          </c:val>
          <c:extLst>
            <c:ext xmlns:c16="http://schemas.microsoft.com/office/drawing/2014/chart" uri="{C3380CC4-5D6E-409C-BE32-E72D297353CC}">
              <c16:uniqueId val="{00000000-E491-4028-90C5-0AA7888A4C9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186.3</c:v>
                </c:pt>
                <c:pt idx="4">
                  <c:v>188.38</c:v>
                </c:pt>
              </c:numCache>
            </c:numRef>
          </c:val>
          <c:smooth val="0"/>
          <c:extLst>
            <c:ext xmlns:c16="http://schemas.microsoft.com/office/drawing/2014/chart" uri="{C3380CC4-5D6E-409C-BE32-E72D297353CC}">
              <c16:uniqueId val="{00000001-E491-4028-90C5-0AA7888A4C9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40" zoomScaleNormal="100" workbookViewId="0">
      <selection activeCell="BH37" sqref="BH3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福島県　喜多方市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Cc2</v>
      </c>
      <c r="X8" s="65"/>
      <c r="Y8" s="65"/>
      <c r="Z8" s="65"/>
      <c r="AA8" s="65"/>
      <c r="AB8" s="65"/>
      <c r="AC8" s="65"/>
      <c r="AD8" s="66" t="str">
        <f>データ!$M$6</f>
        <v>非設置</v>
      </c>
      <c r="AE8" s="66"/>
      <c r="AF8" s="66"/>
      <c r="AG8" s="66"/>
      <c r="AH8" s="66"/>
      <c r="AI8" s="66"/>
      <c r="AJ8" s="66"/>
      <c r="AK8" s="3"/>
      <c r="AL8" s="46">
        <f>データ!S6</f>
        <v>46004</v>
      </c>
      <c r="AM8" s="46"/>
      <c r="AN8" s="46"/>
      <c r="AO8" s="46"/>
      <c r="AP8" s="46"/>
      <c r="AQ8" s="46"/>
      <c r="AR8" s="46"/>
      <c r="AS8" s="46"/>
      <c r="AT8" s="45">
        <f>データ!T6</f>
        <v>554.63</v>
      </c>
      <c r="AU8" s="45"/>
      <c r="AV8" s="45"/>
      <c r="AW8" s="45"/>
      <c r="AX8" s="45"/>
      <c r="AY8" s="45"/>
      <c r="AZ8" s="45"/>
      <c r="BA8" s="45"/>
      <c r="BB8" s="45">
        <f>データ!U6</f>
        <v>82.95</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f>データ!O6</f>
        <v>58.31</v>
      </c>
      <c r="J10" s="45"/>
      <c r="K10" s="45"/>
      <c r="L10" s="45"/>
      <c r="M10" s="45"/>
      <c r="N10" s="45"/>
      <c r="O10" s="45"/>
      <c r="P10" s="45">
        <f>データ!P6</f>
        <v>29.59</v>
      </c>
      <c r="Q10" s="45"/>
      <c r="R10" s="45"/>
      <c r="S10" s="45"/>
      <c r="T10" s="45"/>
      <c r="U10" s="45"/>
      <c r="V10" s="45"/>
      <c r="W10" s="45">
        <f>データ!Q6</f>
        <v>91.69</v>
      </c>
      <c r="X10" s="45"/>
      <c r="Y10" s="45"/>
      <c r="Z10" s="45"/>
      <c r="AA10" s="45"/>
      <c r="AB10" s="45"/>
      <c r="AC10" s="45"/>
      <c r="AD10" s="46">
        <f>データ!R6</f>
        <v>3390</v>
      </c>
      <c r="AE10" s="46"/>
      <c r="AF10" s="46"/>
      <c r="AG10" s="46"/>
      <c r="AH10" s="46"/>
      <c r="AI10" s="46"/>
      <c r="AJ10" s="46"/>
      <c r="AK10" s="2"/>
      <c r="AL10" s="46">
        <f>データ!V6</f>
        <v>13490</v>
      </c>
      <c r="AM10" s="46"/>
      <c r="AN10" s="46"/>
      <c r="AO10" s="46"/>
      <c r="AP10" s="46"/>
      <c r="AQ10" s="46"/>
      <c r="AR10" s="46"/>
      <c r="AS10" s="46"/>
      <c r="AT10" s="45">
        <f>データ!W6</f>
        <v>5.2</v>
      </c>
      <c r="AU10" s="45"/>
      <c r="AV10" s="45"/>
      <c r="AW10" s="45"/>
      <c r="AX10" s="45"/>
      <c r="AY10" s="45"/>
      <c r="AZ10" s="45"/>
      <c r="BA10" s="45"/>
      <c r="BB10" s="45">
        <f>データ!X6</f>
        <v>2594.23</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115</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116</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117</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【107.02】</v>
      </c>
      <c r="F85" s="12" t="str">
        <f>データ!AT6</f>
        <v>【3.09】</v>
      </c>
      <c r="G85" s="12" t="str">
        <f>データ!BE6</f>
        <v>【71.39】</v>
      </c>
      <c r="H85" s="12" t="str">
        <f>データ!BP6</f>
        <v>【669.11】</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4xP8vBHuLi1LJiFQ48VmGsuTVFr8OMIS3S2qUNpImlPyr+nsdoisf/tz0geDILLaHxSViCgfJqtzOpgVK+0SZw==" saltValue="YuvEtjhzCs4Tfshvrdy4L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72087</v>
      </c>
      <c r="D6" s="19">
        <f t="shared" si="3"/>
        <v>46</v>
      </c>
      <c r="E6" s="19">
        <f t="shared" si="3"/>
        <v>17</v>
      </c>
      <c r="F6" s="19">
        <f t="shared" si="3"/>
        <v>1</v>
      </c>
      <c r="G6" s="19">
        <f t="shared" si="3"/>
        <v>0</v>
      </c>
      <c r="H6" s="19" t="str">
        <f t="shared" si="3"/>
        <v>福島県　喜多方市</v>
      </c>
      <c r="I6" s="19" t="str">
        <f t="shared" si="3"/>
        <v>法適用</v>
      </c>
      <c r="J6" s="19" t="str">
        <f t="shared" si="3"/>
        <v>下水道事業</v>
      </c>
      <c r="K6" s="19" t="str">
        <f t="shared" si="3"/>
        <v>公共下水道</v>
      </c>
      <c r="L6" s="19" t="str">
        <f t="shared" si="3"/>
        <v>Cc2</v>
      </c>
      <c r="M6" s="19" t="str">
        <f t="shared" si="3"/>
        <v>非設置</v>
      </c>
      <c r="N6" s="20" t="str">
        <f t="shared" si="3"/>
        <v>-</v>
      </c>
      <c r="O6" s="20">
        <f t="shared" si="3"/>
        <v>58.31</v>
      </c>
      <c r="P6" s="20">
        <f t="shared" si="3"/>
        <v>29.59</v>
      </c>
      <c r="Q6" s="20">
        <f t="shared" si="3"/>
        <v>91.69</v>
      </c>
      <c r="R6" s="20">
        <f t="shared" si="3"/>
        <v>3390</v>
      </c>
      <c r="S6" s="20">
        <f t="shared" si="3"/>
        <v>46004</v>
      </c>
      <c r="T6" s="20">
        <f t="shared" si="3"/>
        <v>554.63</v>
      </c>
      <c r="U6" s="20">
        <f t="shared" si="3"/>
        <v>82.95</v>
      </c>
      <c r="V6" s="20">
        <f t="shared" si="3"/>
        <v>13490</v>
      </c>
      <c r="W6" s="20">
        <f t="shared" si="3"/>
        <v>5.2</v>
      </c>
      <c r="X6" s="20">
        <f t="shared" si="3"/>
        <v>2594.23</v>
      </c>
      <c r="Y6" s="21" t="str">
        <f>IF(Y7="",NA(),Y7)</f>
        <v>-</v>
      </c>
      <c r="Z6" s="21" t="str">
        <f t="shared" ref="Z6:AH6" si="4">IF(Z7="",NA(),Z7)</f>
        <v>-</v>
      </c>
      <c r="AA6" s="21" t="str">
        <f t="shared" si="4"/>
        <v>-</v>
      </c>
      <c r="AB6" s="21">
        <f t="shared" si="4"/>
        <v>105.3</v>
      </c>
      <c r="AC6" s="21">
        <f t="shared" si="4"/>
        <v>104.55</v>
      </c>
      <c r="AD6" s="21" t="str">
        <f t="shared" si="4"/>
        <v>-</v>
      </c>
      <c r="AE6" s="21" t="str">
        <f t="shared" si="4"/>
        <v>-</v>
      </c>
      <c r="AF6" s="21" t="str">
        <f t="shared" si="4"/>
        <v>-</v>
      </c>
      <c r="AG6" s="21">
        <f t="shared" si="4"/>
        <v>107.21</v>
      </c>
      <c r="AH6" s="21">
        <f t="shared" si="4"/>
        <v>107.08</v>
      </c>
      <c r="AI6" s="20" t="str">
        <f>IF(AI7="","",IF(AI7="-","【-】","【"&amp;SUBSTITUTE(TEXT(AI7,"#,##0.00"),"-","△")&amp;"】"))</f>
        <v>【107.02】</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43.71</v>
      </c>
      <c r="AS6" s="21">
        <f t="shared" si="5"/>
        <v>45.94</v>
      </c>
      <c r="AT6" s="20" t="str">
        <f>IF(AT7="","",IF(AT7="-","【-】","【"&amp;SUBSTITUTE(TEXT(AT7,"#,##0.00"),"-","△")&amp;"】"))</f>
        <v>【3.09】</v>
      </c>
      <c r="AU6" s="21" t="str">
        <f>IF(AU7="",NA(),AU7)</f>
        <v>-</v>
      </c>
      <c r="AV6" s="21" t="str">
        <f t="shared" ref="AV6:BD6" si="6">IF(AV7="",NA(),AV7)</f>
        <v>-</v>
      </c>
      <c r="AW6" s="21" t="str">
        <f t="shared" si="6"/>
        <v>-</v>
      </c>
      <c r="AX6" s="21">
        <f t="shared" si="6"/>
        <v>29.66</v>
      </c>
      <c r="AY6" s="21">
        <f t="shared" si="6"/>
        <v>47.69</v>
      </c>
      <c r="AZ6" s="21" t="str">
        <f t="shared" si="6"/>
        <v>-</v>
      </c>
      <c r="BA6" s="21" t="str">
        <f t="shared" si="6"/>
        <v>-</v>
      </c>
      <c r="BB6" s="21" t="str">
        <f t="shared" si="6"/>
        <v>-</v>
      </c>
      <c r="BC6" s="21">
        <f t="shared" si="6"/>
        <v>40.67</v>
      </c>
      <c r="BD6" s="21">
        <f t="shared" si="6"/>
        <v>47.7</v>
      </c>
      <c r="BE6" s="20" t="str">
        <f>IF(BE7="","",IF(BE7="-","【-】","【"&amp;SUBSTITUTE(TEXT(BE7,"#,##0.00"),"-","△")&amp;"】"))</f>
        <v>【71.39】</v>
      </c>
      <c r="BF6" s="21" t="str">
        <f>IF(BF7="",NA(),BF7)</f>
        <v>-</v>
      </c>
      <c r="BG6" s="21" t="str">
        <f t="shared" ref="BG6:BO6" si="7">IF(BG7="",NA(),BG7)</f>
        <v>-</v>
      </c>
      <c r="BH6" s="21" t="str">
        <f t="shared" si="7"/>
        <v>-</v>
      </c>
      <c r="BI6" s="20">
        <f t="shared" si="7"/>
        <v>0</v>
      </c>
      <c r="BJ6" s="20">
        <f t="shared" si="7"/>
        <v>0</v>
      </c>
      <c r="BK6" s="21" t="str">
        <f t="shared" si="7"/>
        <v>-</v>
      </c>
      <c r="BL6" s="21" t="str">
        <f t="shared" si="7"/>
        <v>-</v>
      </c>
      <c r="BM6" s="21" t="str">
        <f t="shared" si="7"/>
        <v>-</v>
      </c>
      <c r="BN6" s="21">
        <f t="shared" si="7"/>
        <v>1050.51</v>
      </c>
      <c r="BO6" s="21">
        <f t="shared" si="7"/>
        <v>1102.01</v>
      </c>
      <c r="BP6" s="20" t="str">
        <f>IF(BP7="","",IF(BP7="-","【-】","【"&amp;SUBSTITUTE(TEXT(BP7,"#,##0.00"),"-","△")&amp;"】"))</f>
        <v>【669.11】</v>
      </c>
      <c r="BQ6" s="21" t="str">
        <f>IF(BQ7="",NA(),BQ7)</f>
        <v>-</v>
      </c>
      <c r="BR6" s="21" t="str">
        <f t="shared" ref="BR6:BZ6" si="8">IF(BR7="",NA(),BR7)</f>
        <v>-</v>
      </c>
      <c r="BS6" s="21" t="str">
        <f t="shared" si="8"/>
        <v>-</v>
      </c>
      <c r="BT6" s="21">
        <f t="shared" si="8"/>
        <v>84.15</v>
      </c>
      <c r="BU6" s="21">
        <f t="shared" si="8"/>
        <v>71.8</v>
      </c>
      <c r="BV6" s="21" t="str">
        <f t="shared" si="8"/>
        <v>-</v>
      </c>
      <c r="BW6" s="21" t="str">
        <f t="shared" si="8"/>
        <v>-</v>
      </c>
      <c r="BX6" s="21" t="str">
        <f t="shared" si="8"/>
        <v>-</v>
      </c>
      <c r="BY6" s="21">
        <f t="shared" si="8"/>
        <v>82.65</v>
      </c>
      <c r="BZ6" s="21">
        <f t="shared" si="8"/>
        <v>82.55</v>
      </c>
      <c r="CA6" s="20" t="str">
        <f>IF(CA7="","",IF(CA7="-","【-】","【"&amp;SUBSTITUTE(TEXT(CA7,"#,##0.00"),"-","△")&amp;"】"))</f>
        <v>【99.73】</v>
      </c>
      <c r="CB6" s="21" t="str">
        <f>IF(CB7="",NA(),CB7)</f>
        <v>-</v>
      </c>
      <c r="CC6" s="21" t="str">
        <f t="shared" ref="CC6:CK6" si="9">IF(CC7="",NA(),CC7)</f>
        <v>-</v>
      </c>
      <c r="CD6" s="21" t="str">
        <f t="shared" si="9"/>
        <v>-</v>
      </c>
      <c r="CE6" s="21">
        <f t="shared" si="9"/>
        <v>202.91</v>
      </c>
      <c r="CF6" s="21">
        <f t="shared" si="9"/>
        <v>238.25</v>
      </c>
      <c r="CG6" s="21" t="str">
        <f t="shared" si="9"/>
        <v>-</v>
      </c>
      <c r="CH6" s="21" t="str">
        <f t="shared" si="9"/>
        <v>-</v>
      </c>
      <c r="CI6" s="21" t="str">
        <f t="shared" si="9"/>
        <v>-</v>
      </c>
      <c r="CJ6" s="21">
        <f t="shared" si="9"/>
        <v>186.3</v>
      </c>
      <c r="CK6" s="21">
        <f t="shared" si="9"/>
        <v>188.38</v>
      </c>
      <c r="CL6" s="20" t="str">
        <f>IF(CL7="","",IF(CL7="-","【-】","【"&amp;SUBSTITUTE(TEXT(CL7,"#,##0.00"),"-","△")&amp;"】"))</f>
        <v>【134.98】</v>
      </c>
      <c r="CM6" s="21" t="str">
        <f>IF(CM7="",NA(),CM7)</f>
        <v>-</v>
      </c>
      <c r="CN6" s="21" t="str">
        <f t="shared" ref="CN6:CV6" si="10">IF(CN7="",NA(),CN7)</f>
        <v>-</v>
      </c>
      <c r="CO6" s="21" t="str">
        <f t="shared" si="10"/>
        <v>-</v>
      </c>
      <c r="CP6" s="21">
        <f t="shared" si="10"/>
        <v>57.53</v>
      </c>
      <c r="CQ6" s="21">
        <f t="shared" si="10"/>
        <v>56.71</v>
      </c>
      <c r="CR6" s="21" t="str">
        <f t="shared" si="10"/>
        <v>-</v>
      </c>
      <c r="CS6" s="21" t="str">
        <f t="shared" si="10"/>
        <v>-</v>
      </c>
      <c r="CT6" s="21" t="str">
        <f t="shared" si="10"/>
        <v>-</v>
      </c>
      <c r="CU6" s="21">
        <f t="shared" si="10"/>
        <v>50.53</v>
      </c>
      <c r="CV6" s="21">
        <f t="shared" si="10"/>
        <v>51.42</v>
      </c>
      <c r="CW6" s="20" t="str">
        <f>IF(CW7="","",IF(CW7="-","【-】","【"&amp;SUBSTITUTE(TEXT(CW7,"#,##0.00"),"-","△")&amp;"】"))</f>
        <v>【59.99】</v>
      </c>
      <c r="CX6" s="21" t="str">
        <f>IF(CX7="",NA(),CX7)</f>
        <v>-</v>
      </c>
      <c r="CY6" s="21" t="str">
        <f t="shared" ref="CY6:DG6" si="11">IF(CY7="",NA(),CY7)</f>
        <v>-</v>
      </c>
      <c r="CZ6" s="21" t="str">
        <f t="shared" si="11"/>
        <v>-</v>
      </c>
      <c r="DA6" s="21">
        <f t="shared" si="11"/>
        <v>88.57</v>
      </c>
      <c r="DB6" s="21">
        <f t="shared" si="11"/>
        <v>89.29</v>
      </c>
      <c r="DC6" s="21" t="str">
        <f t="shared" si="11"/>
        <v>-</v>
      </c>
      <c r="DD6" s="21" t="str">
        <f t="shared" si="11"/>
        <v>-</v>
      </c>
      <c r="DE6" s="21" t="str">
        <f t="shared" si="11"/>
        <v>-</v>
      </c>
      <c r="DF6" s="21">
        <f t="shared" si="11"/>
        <v>82.08</v>
      </c>
      <c r="DG6" s="21">
        <f t="shared" si="11"/>
        <v>81.34</v>
      </c>
      <c r="DH6" s="20" t="str">
        <f>IF(DH7="","",IF(DH7="-","【-】","【"&amp;SUBSTITUTE(TEXT(DH7,"#,##0.00"),"-","△")&amp;"】"))</f>
        <v>【95.72】</v>
      </c>
      <c r="DI6" s="21" t="str">
        <f>IF(DI7="",NA(),DI7)</f>
        <v>-</v>
      </c>
      <c r="DJ6" s="21" t="str">
        <f t="shared" ref="DJ6:DR6" si="12">IF(DJ7="",NA(),DJ7)</f>
        <v>-</v>
      </c>
      <c r="DK6" s="21" t="str">
        <f t="shared" si="12"/>
        <v>-</v>
      </c>
      <c r="DL6" s="21">
        <f t="shared" si="12"/>
        <v>3.22</v>
      </c>
      <c r="DM6" s="21">
        <f t="shared" si="12"/>
        <v>6.26</v>
      </c>
      <c r="DN6" s="21" t="str">
        <f t="shared" si="12"/>
        <v>-</v>
      </c>
      <c r="DO6" s="21" t="str">
        <f t="shared" si="12"/>
        <v>-</v>
      </c>
      <c r="DP6" s="21" t="str">
        <f t="shared" si="12"/>
        <v>-</v>
      </c>
      <c r="DQ6" s="21">
        <f t="shared" si="12"/>
        <v>12.7</v>
      </c>
      <c r="DR6" s="21">
        <f t="shared" si="12"/>
        <v>14.65</v>
      </c>
      <c r="DS6" s="20" t="str">
        <f>IF(DS7="","",IF(DS7="-","【-】","【"&amp;SUBSTITUTE(TEXT(DS7,"#,##0.00"),"-","△")&amp;"】"))</f>
        <v>【38.17】</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0">
        <f t="shared" si="13"/>
        <v>0</v>
      </c>
      <c r="EC6" s="21">
        <f t="shared" si="13"/>
        <v>0.1</v>
      </c>
      <c r="ED6" s="20" t="str">
        <f>IF(ED7="","",IF(ED7="-","【-】","【"&amp;SUBSTITUTE(TEXT(ED7,"#,##0.00"),"-","△")&amp;"】"))</f>
        <v>【6.54】</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1.65</v>
      </c>
      <c r="EN6" s="21">
        <f t="shared" si="14"/>
        <v>0.14000000000000001</v>
      </c>
      <c r="EO6" s="20" t="str">
        <f>IF(EO7="","",IF(EO7="-","【-】","【"&amp;SUBSTITUTE(TEXT(EO7,"#,##0.00"),"-","△")&amp;"】"))</f>
        <v>【0.24】</v>
      </c>
    </row>
    <row r="7" spans="1:148" s="22" customFormat="1" x14ac:dyDescent="0.15">
      <c r="A7" s="14"/>
      <c r="B7" s="23">
        <v>2021</v>
      </c>
      <c r="C7" s="23">
        <v>72087</v>
      </c>
      <c r="D7" s="23">
        <v>46</v>
      </c>
      <c r="E7" s="23">
        <v>17</v>
      </c>
      <c r="F7" s="23">
        <v>1</v>
      </c>
      <c r="G7" s="23">
        <v>0</v>
      </c>
      <c r="H7" s="23" t="s">
        <v>96</v>
      </c>
      <c r="I7" s="23" t="s">
        <v>97</v>
      </c>
      <c r="J7" s="23" t="s">
        <v>98</v>
      </c>
      <c r="K7" s="23" t="s">
        <v>99</v>
      </c>
      <c r="L7" s="23" t="s">
        <v>100</v>
      </c>
      <c r="M7" s="23" t="s">
        <v>101</v>
      </c>
      <c r="N7" s="24" t="s">
        <v>102</v>
      </c>
      <c r="O7" s="24">
        <v>58.31</v>
      </c>
      <c r="P7" s="24">
        <v>29.59</v>
      </c>
      <c r="Q7" s="24">
        <v>91.69</v>
      </c>
      <c r="R7" s="24">
        <v>3390</v>
      </c>
      <c r="S7" s="24">
        <v>46004</v>
      </c>
      <c r="T7" s="24">
        <v>554.63</v>
      </c>
      <c r="U7" s="24">
        <v>82.95</v>
      </c>
      <c r="V7" s="24">
        <v>13490</v>
      </c>
      <c r="W7" s="24">
        <v>5.2</v>
      </c>
      <c r="X7" s="24">
        <v>2594.23</v>
      </c>
      <c r="Y7" s="24" t="s">
        <v>102</v>
      </c>
      <c r="Z7" s="24" t="s">
        <v>102</v>
      </c>
      <c r="AA7" s="24" t="s">
        <v>102</v>
      </c>
      <c r="AB7" s="24">
        <v>105.3</v>
      </c>
      <c r="AC7" s="24">
        <v>104.55</v>
      </c>
      <c r="AD7" s="24" t="s">
        <v>102</v>
      </c>
      <c r="AE7" s="24" t="s">
        <v>102</v>
      </c>
      <c r="AF7" s="24" t="s">
        <v>102</v>
      </c>
      <c r="AG7" s="24">
        <v>107.21</v>
      </c>
      <c r="AH7" s="24">
        <v>107.08</v>
      </c>
      <c r="AI7" s="24">
        <v>107.02</v>
      </c>
      <c r="AJ7" s="24" t="s">
        <v>102</v>
      </c>
      <c r="AK7" s="24" t="s">
        <v>102</v>
      </c>
      <c r="AL7" s="24" t="s">
        <v>102</v>
      </c>
      <c r="AM7" s="24">
        <v>0</v>
      </c>
      <c r="AN7" s="24">
        <v>0</v>
      </c>
      <c r="AO7" s="24" t="s">
        <v>102</v>
      </c>
      <c r="AP7" s="24" t="s">
        <v>102</v>
      </c>
      <c r="AQ7" s="24" t="s">
        <v>102</v>
      </c>
      <c r="AR7" s="24">
        <v>43.71</v>
      </c>
      <c r="AS7" s="24">
        <v>45.94</v>
      </c>
      <c r="AT7" s="24">
        <v>3.09</v>
      </c>
      <c r="AU7" s="24" t="s">
        <v>102</v>
      </c>
      <c r="AV7" s="24" t="s">
        <v>102</v>
      </c>
      <c r="AW7" s="24" t="s">
        <v>102</v>
      </c>
      <c r="AX7" s="24">
        <v>29.66</v>
      </c>
      <c r="AY7" s="24">
        <v>47.69</v>
      </c>
      <c r="AZ7" s="24" t="s">
        <v>102</v>
      </c>
      <c r="BA7" s="24" t="s">
        <v>102</v>
      </c>
      <c r="BB7" s="24" t="s">
        <v>102</v>
      </c>
      <c r="BC7" s="24">
        <v>40.67</v>
      </c>
      <c r="BD7" s="24">
        <v>47.7</v>
      </c>
      <c r="BE7" s="24">
        <v>71.39</v>
      </c>
      <c r="BF7" s="24" t="s">
        <v>102</v>
      </c>
      <c r="BG7" s="24" t="s">
        <v>102</v>
      </c>
      <c r="BH7" s="24" t="s">
        <v>102</v>
      </c>
      <c r="BI7" s="24">
        <v>0</v>
      </c>
      <c r="BJ7" s="24">
        <v>0</v>
      </c>
      <c r="BK7" s="24" t="s">
        <v>102</v>
      </c>
      <c r="BL7" s="24" t="s">
        <v>102</v>
      </c>
      <c r="BM7" s="24" t="s">
        <v>102</v>
      </c>
      <c r="BN7" s="24">
        <v>1050.51</v>
      </c>
      <c r="BO7" s="24">
        <v>1102.01</v>
      </c>
      <c r="BP7" s="24">
        <v>669.11</v>
      </c>
      <c r="BQ7" s="24" t="s">
        <v>102</v>
      </c>
      <c r="BR7" s="24" t="s">
        <v>102</v>
      </c>
      <c r="BS7" s="24" t="s">
        <v>102</v>
      </c>
      <c r="BT7" s="24">
        <v>84.15</v>
      </c>
      <c r="BU7" s="24">
        <v>71.8</v>
      </c>
      <c r="BV7" s="24" t="s">
        <v>102</v>
      </c>
      <c r="BW7" s="24" t="s">
        <v>102</v>
      </c>
      <c r="BX7" s="24" t="s">
        <v>102</v>
      </c>
      <c r="BY7" s="24">
        <v>82.65</v>
      </c>
      <c r="BZ7" s="24">
        <v>82.55</v>
      </c>
      <c r="CA7" s="24">
        <v>99.73</v>
      </c>
      <c r="CB7" s="24" t="s">
        <v>102</v>
      </c>
      <c r="CC7" s="24" t="s">
        <v>102</v>
      </c>
      <c r="CD7" s="24" t="s">
        <v>102</v>
      </c>
      <c r="CE7" s="24">
        <v>202.91</v>
      </c>
      <c r="CF7" s="24">
        <v>238.25</v>
      </c>
      <c r="CG7" s="24" t="s">
        <v>102</v>
      </c>
      <c r="CH7" s="24" t="s">
        <v>102</v>
      </c>
      <c r="CI7" s="24" t="s">
        <v>102</v>
      </c>
      <c r="CJ7" s="24">
        <v>186.3</v>
      </c>
      <c r="CK7" s="24">
        <v>188.38</v>
      </c>
      <c r="CL7" s="24">
        <v>134.97999999999999</v>
      </c>
      <c r="CM7" s="24" t="s">
        <v>102</v>
      </c>
      <c r="CN7" s="24" t="s">
        <v>102</v>
      </c>
      <c r="CO7" s="24" t="s">
        <v>102</v>
      </c>
      <c r="CP7" s="24">
        <v>57.53</v>
      </c>
      <c r="CQ7" s="24">
        <v>56.71</v>
      </c>
      <c r="CR7" s="24" t="s">
        <v>102</v>
      </c>
      <c r="CS7" s="24" t="s">
        <v>102</v>
      </c>
      <c r="CT7" s="24" t="s">
        <v>102</v>
      </c>
      <c r="CU7" s="24">
        <v>50.53</v>
      </c>
      <c r="CV7" s="24">
        <v>51.42</v>
      </c>
      <c r="CW7" s="24">
        <v>59.99</v>
      </c>
      <c r="CX7" s="24" t="s">
        <v>102</v>
      </c>
      <c r="CY7" s="24" t="s">
        <v>102</v>
      </c>
      <c r="CZ7" s="24" t="s">
        <v>102</v>
      </c>
      <c r="DA7" s="24">
        <v>88.57</v>
      </c>
      <c r="DB7" s="24">
        <v>89.29</v>
      </c>
      <c r="DC7" s="24" t="s">
        <v>102</v>
      </c>
      <c r="DD7" s="24" t="s">
        <v>102</v>
      </c>
      <c r="DE7" s="24" t="s">
        <v>102</v>
      </c>
      <c r="DF7" s="24">
        <v>82.08</v>
      </c>
      <c r="DG7" s="24">
        <v>81.34</v>
      </c>
      <c r="DH7" s="24">
        <v>95.72</v>
      </c>
      <c r="DI7" s="24" t="s">
        <v>102</v>
      </c>
      <c r="DJ7" s="24" t="s">
        <v>102</v>
      </c>
      <c r="DK7" s="24" t="s">
        <v>102</v>
      </c>
      <c r="DL7" s="24">
        <v>3.22</v>
      </c>
      <c r="DM7" s="24">
        <v>6.26</v>
      </c>
      <c r="DN7" s="24" t="s">
        <v>102</v>
      </c>
      <c r="DO7" s="24" t="s">
        <v>102</v>
      </c>
      <c r="DP7" s="24" t="s">
        <v>102</v>
      </c>
      <c r="DQ7" s="24">
        <v>12.7</v>
      </c>
      <c r="DR7" s="24">
        <v>14.65</v>
      </c>
      <c r="DS7" s="24">
        <v>38.17</v>
      </c>
      <c r="DT7" s="24" t="s">
        <v>102</v>
      </c>
      <c r="DU7" s="24" t="s">
        <v>102</v>
      </c>
      <c r="DV7" s="24" t="s">
        <v>102</v>
      </c>
      <c r="DW7" s="24">
        <v>0</v>
      </c>
      <c r="DX7" s="24">
        <v>0</v>
      </c>
      <c r="DY7" s="24" t="s">
        <v>102</v>
      </c>
      <c r="DZ7" s="24" t="s">
        <v>102</v>
      </c>
      <c r="EA7" s="24" t="s">
        <v>102</v>
      </c>
      <c r="EB7" s="24">
        <v>0</v>
      </c>
      <c r="EC7" s="24">
        <v>0.1</v>
      </c>
      <c r="ED7" s="24">
        <v>6.54</v>
      </c>
      <c r="EE7" s="24" t="s">
        <v>102</v>
      </c>
      <c r="EF7" s="24" t="s">
        <v>102</v>
      </c>
      <c r="EG7" s="24" t="s">
        <v>102</v>
      </c>
      <c r="EH7" s="24">
        <v>0</v>
      </c>
      <c r="EI7" s="24">
        <v>0</v>
      </c>
      <c r="EJ7" s="24" t="s">
        <v>102</v>
      </c>
      <c r="EK7" s="24" t="s">
        <v>102</v>
      </c>
      <c r="EL7" s="24" t="s">
        <v>102</v>
      </c>
      <c r="EM7" s="24">
        <v>1.65</v>
      </c>
      <c r="EN7" s="24">
        <v>0.14000000000000001</v>
      </c>
      <c r="EO7" s="24">
        <v>0.24</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111</v>
      </c>
      <c r="D13" t="s">
        <v>112</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