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mc:AlternateContent xmlns:mc="http://schemas.openxmlformats.org/markup-compatibility/2006">
    <mc:Choice Requires="x15">
      <x15ac:absPath xmlns:x15ac="http://schemas.microsoft.com/office/spreadsheetml/2010/11/ac" url="\\surikamisv2\総務課\総務係\R4\02.照会\福島県\市町村財政課\20230112データ送付【照会_市町村財政課1月27日（金）期限】公営企業に係る経営比較分析表（令和３年度決算）の分析等について\回答\"/>
    </mc:Choice>
  </mc:AlternateContent>
  <xr:revisionPtr revIDLastSave="0" documentId="13_ncr:1_{A4C4988B-88EA-4137-BBA9-2845E69DA1BC}" xr6:coauthVersionLast="47" xr6:coauthVersionMax="47" xr10:uidLastSave="{00000000-0000-0000-0000-000000000000}"/>
  <workbookProtection workbookAlgorithmName="SHA-512" workbookHashValue="LoxDVUyPaiM4MYZOQF8BrI5IAJV5BdTk9JqHencRaDIv7P7rj8ZblpTnTtyB9WFWJkgm2JNmsbx/lFOoBr/ekA==" workbookSaltValue="UCG2FMgTJYA65lKZmex2nQ==" workbookSpinCount="100000" lockStructure="1"/>
  <bookViews>
    <workbookView xWindow="-108" yWindow="-108" windowWidth="23256" windowHeight="1257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P10" i="4" s="1"/>
  <c r="O6" i="5"/>
  <c r="I10" i="4" s="1"/>
  <c r="N6" i="5"/>
  <c r="M6" i="5"/>
  <c r="L6" i="5"/>
  <c r="K6" i="5"/>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I85" i="4"/>
  <c r="H85" i="4"/>
  <c r="F85" i="4"/>
  <c r="E85" i="4"/>
  <c r="BB10" i="4"/>
  <c r="AT10" i="4"/>
  <c r="AL10" i="4"/>
  <c r="B10" i="4"/>
  <c r="BB8" i="4"/>
  <c r="AT8" i="4"/>
  <c r="AL8" i="4"/>
  <c r="AD8" i="4"/>
  <c r="W8" i="4"/>
  <c r="P8" i="4"/>
  <c r="I8" i="4"/>
</calcChain>
</file>

<file path=xl/sharedStrings.xml><?xml version="1.0" encoding="utf-8"?>
<sst xmlns="http://schemas.openxmlformats.org/spreadsheetml/2006/main" count="231" uniqueCount="113">
  <si>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</si>
  <si>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</si>
  <si>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</si>
  <si>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</si>
  <si>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</si>
  <si>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</si>
  <si>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</si>
  <si>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</si>
  <si>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</si>
  <si>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</si>
  <si>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</si>
  <si>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</si>
  <si>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</si>
  <si>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</si>
  <si>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</si>
  <si>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</si>
  <si>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</si>
  <si>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</si>
  <si>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</si>
  <si>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</si>
  <si>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</si>
  <si>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</si>
  <si>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</si>
  <si>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</si>
  <si>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</si>
  <si>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</si>
  <si>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</si>
  <si>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</si>
  <si>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</si>
  <si>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</si>
  <si>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</si>
  <si>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</si>
  <si>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</si>
  <si>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</si>
  <si>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</si>
  <si>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</si>
  <si>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</si>
  <si>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</si>
  <si>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</si>
  <si>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</si>
  <si>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</si>
  <si>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</si>
  <si>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</si>
  <si>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</si>
  <si>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</si>
  <si>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</si>
  <si>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</si>
  <si>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</si>
  <si>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</si>
  <si>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</si>
  <si>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</si>
  <si>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</si>
  <si>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</si>
  <si>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</si>
  <si>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</si>
  <si>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</si>
  <si>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</si>
  <si>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</si>
  <si>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</si>
  <si>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</si>
  <si>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</si>
  <si>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</si>
  <si>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</si>
  <si>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</si>
  <si>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</si>
  <si>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</si>
  <si>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</si>
  <si>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</si>
  <si>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</si>
  <si>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</si>
  <si>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</si>
  <si>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</si>
  <si>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</si>
  <si>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</si>
  <si>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</si>
  <si>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</si>
  <si>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</si>
  <si>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</si>
  <si>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</si>
  <si>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</si>
  <si>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</si>
  <si>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</si>
  <si>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</si>
  <si>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</si>
  <si>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</si>
  <si>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</si>
  <si>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</si>
  <si>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</si>
  <si>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</si>
  <si>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</si>
  <si>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</si>
  <si>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</si>
  <si>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福島地方水道用水供給企業団</t>
  </si>
  <si>
    <t>法適用</t>
  </si>
  <si>
    <t>水道事業</t>
  </si>
  <si>
    <t>用水供給事業</t>
  </si>
  <si>
    <t>B</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</si>
  <si>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</si>
  <si>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</si>
  <si>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</si>
  <si>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</si>
  <si>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</si>
  <si>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</si>
  <si>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</si>
  <si>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</si>
  <si>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</si>
  <si>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</si>
  <si>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</si>
  <si>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</si>
  <si>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</si>
  <si>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当企業団では、財政計画により、安定供給・経費節減を念頭に収支を均衡させることとしており、黒字となる年度については、暫定供給時からの累積欠損金に補填して、欠損金の削減に取り組んできました。
　施設が新しく、減価償却費が多いため、給水原価が高くなっておりますが、効率的な業務を行い、費用の削減に努めております。
　企業債については、繰上償還・借換等で債務の削減に取り組んできましたが、供給開始から年数が経過していないため、債務残高が高い水準となっています。</t>
    <phoneticPr fontId="4"/>
  </si>
  <si>
    <t>　当企業団の管路については耐用年数を超過している管路がないため、老朽化についての指標の表示はありません。
　平成29,30年度は管路更新率が算定されていますが、道路建設工事等に伴う送水管の移設工事があったためです。
　施設については、電気・機械設備等の更新時期を迎えますことから、更新計画に基づき施設の長寿命化を念頭に更新を行う予定です。</t>
    <rPh sb="128" eb="130">
      <t>ジキ</t>
    </rPh>
    <rPh sb="151" eb="155">
      <t>チョウジュミョウカ</t>
    </rPh>
    <rPh sb="156" eb="158">
      <t>ネントウ</t>
    </rPh>
    <phoneticPr fontId="4"/>
  </si>
  <si>
    <t>　当企業団は本格供給開始から15年が経過したところですが、来るべき施設の更新等に備え、施設等の延命化を図るとともに、事業運営計画に基づき、効率的な運営を行ってまいります。</t>
    <rPh sb="51" eb="52">
      <t>ハカ</t>
    </rPh>
    <rPh sb="58" eb="64">
      <t>ジギョウウンエイケイカク</t>
    </rPh>
    <rPh sb="65" eb="66">
      <t>モト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</si>
</sst>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0.65</c:v>
                </c:pt>
                <c:pt idx="1">
                  <c:v>0.03</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AE83-498E-BBE1-C45A0D57FA8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0.27</c:v>
                </c:pt>
                <c:pt idx="1">
                  <c:v>0.24</c:v>
                </c:pt>
                <c:pt idx="2">
                  <c:v>0.2</c:v>
                </c:pt>
                <c:pt idx="3">
                  <c:v>0.32</c:v>
                </c:pt>
                <c:pt idx="4">
                  <c:v>0.28000000000000003</c:v>
                </c:pt>
              </c:numCache>
            </c:numRef>
          </c:val>
          <c:smooth val="0"/>
          <c:extLst>
            <c:ext xmlns:c16="http://schemas.microsoft.com/office/drawing/2014/chart" uri="{C3380CC4-5D6E-409C-BE32-E72D297353CC}">
              <c16:uniqueId val="{00000001-AE83-498E-BBE1-C45A0D57FA8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73.930000000000007</c:v>
                </c:pt>
                <c:pt idx="1">
                  <c:v>72.44</c:v>
                </c:pt>
                <c:pt idx="2">
                  <c:v>71.59</c:v>
                </c:pt>
                <c:pt idx="3">
                  <c:v>72.14</c:v>
                </c:pt>
                <c:pt idx="4">
                  <c:v>71.459999999999994</c:v>
                </c:pt>
              </c:numCache>
            </c:numRef>
          </c:val>
          <c:extLst>
            <c:ext xmlns:c16="http://schemas.microsoft.com/office/drawing/2014/chart" uri="{C3380CC4-5D6E-409C-BE32-E72D297353CC}">
              <c16:uniqueId val="{00000000-11B8-4538-A57E-88D94355287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62.19</c:v>
                </c:pt>
                <c:pt idx="1">
                  <c:v>61.77</c:v>
                </c:pt>
                <c:pt idx="2">
                  <c:v>61.69</c:v>
                </c:pt>
                <c:pt idx="3">
                  <c:v>62.26</c:v>
                </c:pt>
                <c:pt idx="4">
                  <c:v>62.22</c:v>
                </c:pt>
              </c:numCache>
            </c:numRef>
          </c:val>
          <c:smooth val="0"/>
          <c:extLst>
            <c:ext xmlns:c16="http://schemas.microsoft.com/office/drawing/2014/chart" uri="{C3380CC4-5D6E-409C-BE32-E72D297353CC}">
              <c16:uniqueId val="{00000001-11B8-4538-A57E-88D94355287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99.34</c:v>
                </c:pt>
                <c:pt idx="1">
                  <c:v>99.38</c:v>
                </c:pt>
                <c:pt idx="2">
                  <c:v>99.42</c:v>
                </c:pt>
                <c:pt idx="3">
                  <c:v>99.36</c:v>
                </c:pt>
                <c:pt idx="4">
                  <c:v>99.45</c:v>
                </c:pt>
              </c:numCache>
            </c:numRef>
          </c:val>
          <c:extLst>
            <c:ext xmlns:c16="http://schemas.microsoft.com/office/drawing/2014/chart" uri="{C3380CC4-5D6E-409C-BE32-E72D297353CC}">
              <c16:uniqueId val="{00000000-8ED2-4AF0-B4EC-24D9D8C11BB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100.05</c:v>
                </c:pt>
                <c:pt idx="1">
                  <c:v>100.08</c:v>
                </c:pt>
                <c:pt idx="2">
                  <c:v>100</c:v>
                </c:pt>
                <c:pt idx="3">
                  <c:v>100.16</c:v>
                </c:pt>
                <c:pt idx="4">
                  <c:v>100.28</c:v>
                </c:pt>
              </c:numCache>
            </c:numRef>
          </c:val>
          <c:smooth val="0"/>
          <c:extLst>
            <c:ext xmlns:c16="http://schemas.microsoft.com/office/drawing/2014/chart" uri="{C3380CC4-5D6E-409C-BE32-E72D297353CC}">
              <c16:uniqueId val="{00000001-8ED2-4AF0-B4EC-24D9D8C11BB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98.06</c:v>
                </c:pt>
                <c:pt idx="1">
                  <c:v>99.57</c:v>
                </c:pt>
                <c:pt idx="2">
                  <c:v>94.21</c:v>
                </c:pt>
                <c:pt idx="3">
                  <c:v>96.54</c:v>
                </c:pt>
                <c:pt idx="4">
                  <c:v>103.11</c:v>
                </c:pt>
              </c:numCache>
            </c:numRef>
          </c:val>
          <c:extLst>
            <c:ext xmlns:c16="http://schemas.microsoft.com/office/drawing/2014/chart" uri="{C3380CC4-5D6E-409C-BE32-E72D297353CC}">
              <c16:uniqueId val="{00000000-F227-405E-A962-F9F7923AD24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114.26</c:v>
                </c:pt>
                <c:pt idx="1">
                  <c:v>112.98</c:v>
                </c:pt>
                <c:pt idx="2">
                  <c:v>112.91</c:v>
                </c:pt>
                <c:pt idx="3">
                  <c:v>111.13</c:v>
                </c:pt>
                <c:pt idx="4">
                  <c:v>112.49</c:v>
                </c:pt>
              </c:numCache>
            </c:numRef>
          </c:val>
          <c:smooth val="0"/>
          <c:extLst>
            <c:ext xmlns:c16="http://schemas.microsoft.com/office/drawing/2014/chart" uri="{C3380CC4-5D6E-409C-BE32-E72D297353CC}">
              <c16:uniqueId val="{00000001-F227-405E-A962-F9F7923AD24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41.43</c:v>
                </c:pt>
                <c:pt idx="1">
                  <c:v>43.52</c:v>
                </c:pt>
                <c:pt idx="2">
                  <c:v>46.04</c:v>
                </c:pt>
                <c:pt idx="3">
                  <c:v>48.83</c:v>
                </c:pt>
                <c:pt idx="4">
                  <c:v>50.11</c:v>
                </c:pt>
              </c:numCache>
            </c:numRef>
          </c:val>
          <c:extLst>
            <c:ext xmlns:c16="http://schemas.microsoft.com/office/drawing/2014/chart" uri="{C3380CC4-5D6E-409C-BE32-E72D297353CC}">
              <c16:uniqueId val="{00000000-A03F-4160-BBB6-64121334E00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54.73</c:v>
                </c:pt>
                <c:pt idx="1">
                  <c:v>55.77</c:v>
                </c:pt>
                <c:pt idx="2">
                  <c:v>56.48</c:v>
                </c:pt>
                <c:pt idx="3">
                  <c:v>57.5</c:v>
                </c:pt>
                <c:pt idx="4">
                  <c:v>58.52</c:v>
                </c:pt>
              </c:numCache>
            </c:numRef>
          </c:val>
          <c:smooth val="0"/>
          <c:extLst>
            <c:ext xmlns:c16="http://schemas.microsoft.com/office/drawing/2014/chart" uri="{C3380CC4-5D6E-409C-BE32-E72D297353CC}">
              <c16:uniqueId val="{00000001-A03F-4160-BBB6-64121334E00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668-4AE4-A3E1-6E8E98D23BBA}"/>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22.46</c:v>
                </c:pt>
                <c:pt idx="1">
                  <c:v>25.84</c:v>
                </c:pt>
                <c:pt idx="2">
                  <c:v>27.61</c:v>
                </c:pt>
                <c:pt idx="3">
                  <c:v>30.3</c:v>
                </c:pt>
                <c:pt idx="4">
                  <c:v>31.74</c:v>
                </c:pt>
              </c:numCache>
            </c:numRef>
          </c:val>
          <c:smooth val="0"/>
          <c:extLst>
            <c:ext xmlns:c16="http://schemas.microsoft.com/office/drawing/2014/chart" uri="{C3380CC4-5D6E-409C-BE32-E72D297353CC}">
              <c16:uniqueId val="{00000001-1668-4AE4-A3E1-6E8E98D23BBA}"/>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36.770000000000003</c:v>
                </c:pt>
                <c:pt idx="1">
                  <c:v>37.700000000000003</c:v>
                </c:pt>
                <c:pt idx="2">
                  <c:v>46.06</c:v>
                </c:pt>
                <c:pt idx="3">
                  <c:v>51.3</c:v>
                </c:pt>
                <c:pt idx="4">
                  <c:v>47.64</c:v>
                </c:pt>
              </c:numCache>
            </c:numRef>
          </c:val>
          <c:extLst>
            <c:ext xmlns:c16="http://schemas.microsoft.com/office/drawing/2014/chart" uri="{C3380CC4-5D6E-409C-BE32-E72D297353CC}">
              <c16:uniqueId val="{00000000-06EF-4945-B0D2-4B06AC4F627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10.58</c:v>
                </c:pt>
                <c:pt idx="1">
                  <c:v>10.49</c:v>
                </c:pt>
                <c:pt idx="2">
                  <c:v>9.92</c:v>
                </c:pt>
                <c:pt idx="3">
                  <c:v>12.29</c:v>
                </c:pt>
                <c:pt idx="4">
                  <c:v>8.77</c:v>
                </c:pt>
              </c:numCache>
            </c:numRef>
          </c:val>
          <c:smooth val="0"/>
          <c:extLst>
            <c:ext xmlns:c16="http://schemas.microsoft.com/office/drawing/2014/chart" uri="{C3380CC4-5D6E-409C-BE32-E72D297353CC}">
              <c16:uniqueId val="{00000001-06EF-4945-B0D2-4B06AC4F627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375.01</c:v>
                </c:pt>
                <c:pt idx="1">
                  <c:v>413.75</c:v>
                </c:pt>
                <c:pt idx="2">
                  <c:v>400.04</c:v>
                </c:pt>
                <c:pt idx="3">
                  <c:v>365.02</c:v>
                </c:pt>
                <c:pt idx="4">
                  <c:v>359.28</c:v>
                </c:pt>
              </c:numCache>
            </c:numRef>
          </c:val>
          <c:extLst>
            <c:ext xmlns:c16="http://schemas.microsoft.com/office/drawing/2014/chart" uri="{C3380CC4-5D6E-409C-BE32-E72D297353CC}">
              <c16:uniqueId val="{00000000-7F7E-4B02-B372-05BA75A0A0C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243.44</c:v>
                </c:pt>
                <c:pt idx="1">
                  <c:v>258.49</c:v>
                </c:pt>
                <c:pt idx="2">
                  <c:v>271.10000000000002</c:v>
                </c:pt>
                <c:pt idx="3">
                  <c:v>284.45</c:v>
                </c:pt>
                <c:pt idx="4">
                  <c:v>309.23</c:v>
                </c:pt>
              </c:numCache>
            </c:numRef>
          </c:val>
          <c:smooth val="0"/>
          <c:extLst>
            <c:ext xmlns:c16="http://schemas.microsoft.com/office/drawing/2014/chart" uri="{C3380CC4-5D6E-409C-BE32-E72D297353CC}">
              <c16:uniqueId val="{00000001-7F7E-4B02-B372-05BA75A0A0C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539.49</c:v>
                </c:pt>
                <c:pt idx="1">
                  <c:v>490.46</c:v>
                </c:pt>
                <c:pt idx="2">
                  <c:v>446.57</c:v>
                </c:pt>
                <c:pt idx="3">
                  <c:v>401.22</c:v>
                </c:pt>
                <c:pt idx="4">
                  <c:v>357.13</c:v>
                </c:pt>
              </c:numCache>
            </c:numRef>
          </c:val>
          <c:extLst>
            <c:ext xmlns:c16="http://schemas.microsoft.com/office/drawing/2014/chart" uri="{C3380CC4-5D6E-409C-BE32-E72D297353CC}">
              <c16:uniqueId val="{00000000-BAE6-47E5-ACAE-91A461B05720}"/>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303.26</c:v>
                </c:pt>
                <c:pt idx="1">
                  <c:v>290.31</c:v>
                </c:pt>
                <c:pt idx="2">
                  <c:v>272.95999999999998</c:v>
                </c:pt>
                <c:pt idx="3">
                  <c:v>260.95999999999998</c:v>
                </c:pt>
                <c:pt idx="4">
                  <c:v>240.07</c:v>
                </c:pt>
              </c:numCache>
            </c:numRef>
          </c:val>
          <c:smooth val="0"/>
          <c:extLst>
            <c:ext xmlns:c16="http://schemas.microsoft.com/office/drawing/2014/chart" uri="{C3380CC4-5D6E-409C-BE32-E72D297353CC}">
              <c16:uniqueId val="{00000001-BAE6-47E5-ACAE-91A461B05720}"/>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94.33</c:v>
                </c:pt>
                <c:pt idx="1">
                  <c:v>97.76</c:v>
                </c:pt>
                <c:pt idx="2">
                  <c:v>91.56</c:v>
                </c:pt>
                <c:pt idx="3">
                  <c:v>93.41</c:v>
                </c:pt>
                <c:pt idx="4">
                  <c:v>102.31</c:v>
                </c:pt>
              </c:numCache>
            </c:numRef>
          </c:val>
          <c:extLst>
            <c:ext xmlns:c16="http://schemas.microsoft.com/office/drawing/2014/chart" uri="{C3380CC4-5D6E-409C-BE32-E72D297353CC}">
              <c16:uniqueId val="{00000000-B3AF-4A49-BE1E-E54D07A7D5A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114.14</c:v>
                </c:pt>
                <c:pt idx="1">
                  <c:v>112.83</c:v>
                </c:pt>
                <c:pt idx="2">
                  <c:v>112.84</c:v>
                </c:pt>
                <c:pt idx="3">
                  <c:v>110.77</c:v>
                </c:pt>
                <c:pt idx="4">
                  <c:v>112.35</c:v>
                </c:pt>
              </c:numCache>
            </c:numRef>
          </c:val>
          <c:smooth val="0"/>
          <c:extLst>
            <c:ext xmlns:c16="http://schemas.microsoft.com/office/drawing/2014/chart" uri="{C3380CC4-5D6E-409C-BE32-E72D297353CC}">
              <c16:uniqueId val="{00000001-B3AF-4A49-BE1E-E54D07A7D5A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85.02</c:v>
                </c:pt>
                <c:pt idx="1">
                  <c:v>82.9</c:v>
                </c:pt>
                <c:pt idx="2">
                  <c:v>88.92</c:v>
                </c:pt>
                <c:pt idx="3">
                  <c:v>86.96</c:v>
                </c:pt>
                <c:pt idx="4">
                  <c:v>79.760000000000005</c:v>
                </c:pt>
              </c:numCache>
            </c:numRef>
          </c:val>
          <c:extLst>
            <c:ext xmlns:c16="http://schemas.microsoft.com/office/drawing/2014/chart" uri="{C3380CC4-5D6E-409C-BE32-E72D297353CC}">
              <c16:uniqueId val="{00000000-CD90-4901-AB0C-DCC47705E43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73.03</c:v>
                </c:pt>
                <c:pt idx="1">
                  <c:v>73.86</c:v>
                </c:pt>
                <c:pt idx="2">
                  <c:v>73.849999999999994</c:v>
                </c:pt>
                <c:pt idx="3">
                  <c:v>73.180000000000007</c:v>
                </c:pt>
                <c:pt idx="4">
                  <c:v>73.05</c:v>
                </c:pt>
              </c:numCache>
            </c:numRef>
          </c:val>
          <c:smooth val="0"/>
          <c:extLst>
            <c:ext xmlns:c16="http://schemas.microsoft.com/office/drawing/2014/chart" uri="{C3380CC4-5D6E-409C-BE32-E72D297353CC}">
              <c16:uniqueId val="{00000001-CD90-4901-AB0C-DCC47705E43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【309.23】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【240.07】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【62.22】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【73.05】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【31.74】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J43" zoomScale="80" zoomScaleNormal="80" workbookViewId="0">
      <selection activeCell="BL47" sqref="BL47:BZ6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2">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2">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7" t="str">
        <f>データ!H6</f>
        <v>福島県　福島地方水道用水供給企業団</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2">
      <c r="A8" s="2"/>
      <c r="B8" s="72" t="str">
        <f>データ!$I$6</f>
        <v>法適用</v>
      </c>
      <c r="C8" s="73"/>
      <c r="D8" s="73"/>
      <c r="E8" s="73"/>
      <c r="F8" s="73"/>
      <c r="G8" s="73"/>
      <c r="H8" s="73"/>
      <c r="I8" s="72" t="str">
        <f>データ!$J$6</f>
        <v>水道事業</v>
      </c>
      <c r="J8" s="73"/>
      <c r="K8" s="73"/>
      <c r="L8" s="73"/>
      <c r="M8" s="73"/>
      <c r="N8" s="73"/>
      <c r="O8" s="74"/>
      <c r="P8" s="75" t="str">
        <f>データ!$K$6</f>
        <v>用水供給事業</v>
      </c>
      <c r="Q8" s="75"/>
      <c r="R8" s="75"/>
      <c r="S8" s="75"/>
      <c r="T8" s="75"/>
      <c r="U8" s="75"/>
      <c r="V8" s="75"/>
      <c r="W8" s="75" t="str">
        <f>データ!$L$6</f>
        <v>B</v>
      </c>
      <c r="X8" s="75"/>
      <c r="Y8" s="75"/>
      <c r="Z8" s="75"/>
      <c r="AA8" s="75"/>
      <c r="AB8" s="75"/>
      <c r="AC8" s="75"/>
      <c r="AD8" s="75" t="str">
        <f>データ!$M$6</f>
        <v>自治体職員</v>
      </c>
      <c r="AE8" s="75"/>
      <c r="AF8" s="75"/>
      <c r="AG8" s="75"/>
      <c r="AH8" s="75"/>
      <c r="AI8" s="75"/>
      <c r="AJ8" s="75"/>
      <c r="AK8" s="2"/>
      <c r="AL8" s="66" t="str">
        <f>データ!$R$6</f>
        <v>-</v>
      </c>
      <c r="AM8" s="66"/>
      <c r="AN8" s="66"/>
      <c r="AO8" s="66"/>
      <c r="AP8" s="66"/>
      <c r="AQ8" s="66"/>
      <c r="AR8" s="66"/>
      <c r="AS8" s="66"/>
      <c r="AT8" s="37" t="str">
        <f>データ!$S$6</f>
        <v>-</v>
      </c>
      <c r="AU8" s="38"/>
      <c r="AV8" s="38"/>
      <c r="AW8" s="38"/>
      <c r="AX8" s="38"/>
      <c r="AY8" s="38"/>
      <c r="AZ8" s="38"/>
      <c r="BA8" s="38"/>
      <c r="BB8" s="55" t="str">
        <f>データ!$T$6</f>
        <v>-</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2">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2">
      <c r="A10" s="2"/>
      <c r="B10" s="37" t="str">
        <f>データ!$N$6</f>
        <v>-</v>
      </c>
      <c r="C10" s="38"/>
      <c r="D10" s="38"/>
      <c r="E10" s="38"/>
      <c r="F10" s="38"/>
      <c r="G10" s="38"/>
      <c r="H10" s="38"/>
      <c r="I10" s="37">
        <f>データ!$O$6</f>
        <v>87.78</v>
      </c>
      <c r="J10" s="38"/>
      <c r="K10" s="38"/>
      <c r="L10" s="38"/>
      <c r="M10" s="38"/>
      <c r="N10" s="38"/>
      <c r="O10" s="65"/>
      <c r="P10" s="55">
        <f>データ!$P$6</f>
        <v>95.9</v>
      </c>
      <c r="Q10" s="55"/>
      <c r="R10" s="55"/>
      <c r="S10" s="55"/>
      <c r="T10" s="55"/>
      <c r="U10" s="55"/>
      <c r="V10" s="55"/>
      <c r="W10" s="66">
        <f>データ!$Q$6</f>
        <v>0</v>
      </c>
      <c r="X10" s="66"/>
      <c r="Y10" s="66"/>
      <c r="Z10" s="66"/>
      <c r="AA10" s="66"/>
      <c r="AB10" s="66"/>
      <c r="AC10" s="66"/>
      <c r="AD10" s="2"/>
      <c r="AE10" s="2"/>
      <c r="AF10" s="2"/>
      <c r="AG10" s="2"/>
      <c r="AH10" s="2"/>
      <c r="AI10" s="2"/>
      <c r="AJ10" s="2"/>
      <c r="AK10" s="2"/>
      <c r="AL10" s="66">
        <f>データ!$U$6</f>
        <v>371756</v>
      </c>
      <c r="AM10" s="66"/>
      <c r="AN10" s="66"/>
      <c r="AO10" s="66"/>
      <c r="AP10" s="66"/>
      <c r="AQ10" s="66"/>
      <c r="AR10" s="66"/>
      <c r="AS10" s="66"/>
      <c r="AT10" s="37">
        <f>データ!$V$6</f>
        <v>595.97</v>
      </c>
      <c r="AU10" s="38"/>
      <c r="AV10" s="38"/>
      <c r="AW10" s="38"/>
      <c r="AX10" s="38"/>
      <c r="AY10" s="38"/>
      <c r="AZ10" s="38"/>
      <c r="BA10" s="38"/>
      <c r="BB10" s="55">
        <f>データ!$W$6</f>
        <v>623.78</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2">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x14ac:dyDescent="0.2">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110</v>
      </c>
      <c r="BM16" s="40"/>
      <c r="BN16" s="40"/>
      <c r="BO16" s="40"/>
      <c r="BP16" s="40"/>
      <c r="BQ16" s="40"/>
      <c r="BR16" s="40"/>
      <c r="BS16" s="40"/>
      <c r="BT16" s="40"/>
      <c r="BU16" s="40"/>
      <c r="BV16" s="40"/>
      <c r="BW16" s="40"/>
      <c r="BX16" s="40"/>
      <c r="BY16" s="40"/>
      <c r="BZ16" s="4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111</v>
      </c>
      <c r="BM47" s="40"/>
      <c r="BN47" s="40"/>
      <c r="BO47" s="40"/>
      <c r="BP47" s="40"/>
      <c r="BQ47" s="40"/>
      <c r="BR47" s="40"/>
      <c r="BS47" s="40"/>
      <c r="BT47" s="40"/>
      <c r="BU47" s="40"/>
      <c r="BV47" s="40"/>
      <c r="BW47" s="40"/>
      <c r="BX47" s="40"/>
      <c r="BY47" s="40"/>
      <c r="BZ47" s="4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2">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2">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112</v>
      </c>
      <c r="BM66" s="40"/>
      <c r="BN66" s="40"/>
      <c r="BO66" s="40"/>
      <c r="BP66" s="40"/>
      <c r="BQ66" s="40"/>
      <c r="BR66" s="40"/>
      <c r="BS66" s="40"/>
      <c r="BT66" s="40"/>
      <c r="BU66" s="40"/>
      <c r="BV66" s="40"/>
      <c r="BW66" s="40"/>
      <c r="BX66" s="40"/>
      <c r="BY66" s="40"/>
      <c r="BZ66" s="4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【112.49】</v>
      </c>
      <c r="F85" s="13" t="str">
        <f>データ!AS6</f>
        <v>【8.77】</v>
      </c>
      <c r="G85" s="13" t="str">
        <f>データ!BD6</f>
        <v>【309.23】</v>
      </c>
      <c r="H85" s="13" t="str">
        <f>データ!BO6</f>
        <v>【240.07】</v>
      </c>
      <c r="I85" s="13" t="str">
        <f>データ!BZ6</f>
        <v>【112.35】</v>
      </c>
      <c r="J85" s="13" t="str">
        <f>データ!CK6</f>
        <v>【73.05】</v>
      </c>
      <c r="K85" s="13" t="str">
        <f>データ!CV6</f>
        <v>【62.22】</v>
      </c>
      <c r="L85" s="13" t="str">
        <f>データ!DG6</f>
        <v>【100.28】</v>
      </c>
      <c r="M85" s="13" t="str">
        <f>データ!DR6</f>
        <v>【58.52】</v>
      </c>
      <c r="N85" s="13" t="str">
        <f>データ!EC6</f>
        <v>【31.74】</v>
      </c>
      <c r="O85" s="13" t="str">
        <f>データ!EN6</f>
        <v>【0.28】</v>
      </c>
    </row>
  </sheetData>
  <sheetProtection algorithmName="SHA-512" hashValue="b0yFxz7uNdgI7NbjYsbsb5MKN0FFRrPM0Y6u1IUpmwMQsY2sduNpeb/MVgXJuj1D0FseCqWsSCYsFFkC+j0bQg==" saltValue="RXCbAubNg/5tUDooyQkQQ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27</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2">
      <c r="A4" s="15" t="s">
        <v>52</v>
      </c>
      <c r="B4" s="17"/>
      <c r="C4" s="17"/>
      <c r="D4" s="17"/>
      <c r="E4" s="17"/>
      <c r="F4" s="17"/>
      <c r="G4" s="17"/>
      <c r="H4" s="86"/>
      <c r="I4" s="87"/>
      <c r="J4" s="87"/>
      <c r="K4" s="87"/>
      <c r="L4" s="87"/>
      <c r="M4" s="87"/>
      <c r="N4" s="87"/>
      <c r="O4" s="87"/>
      <c r="P4" s="87"/>
      <c r="Q4" s="87"/>
      <c r="R4" s="87"/>
      <c r="S4" s="87"/>
      <c r="T4" s="87"/>
      <c r="U4" s="87"/>
      <c r="V4" s="87"/>
      <c r="W4" s="88"/>
      <c r="X4" s="82" t="s">
        <v>53</v>
      </c>
      <c r="Y4" s="82"/>
      <c r="Z4" s="82"/>
      <c r="AA4" s="82"/>
      <c r="AB4" s="82"/>
      <c r="AC4" s="82"/>
      <c r="AD4" s="82"/>
      <c r="AE4" s="82"/>
      <c r="AF4" s="82"/>
      <c r="AG4" s="82"/>
      <c r="AH4" s="82"/>
      <c r="AI4" s="82" t="s">
        <v>54</v>
      </c>
      <c r="AJ4" s="82"/>
      <c r="AK4" s="82"/>
      <c r="AL4" s="82"/>
      <c r="AM4" s="82"/>
      <c r="AN4" s="82"/>
      <c r="AO4" s="82"/>
      <c r="AP4" s="82"/>
      <c r="AQ4" s="82"/>
      <c r="AR4" s="82"/>
      <c r="AS4" s="82"/>
      <c r="AT4" s="82" t="s">
        <v>55</v>
      </c>
      <c r="AU4" s="82"/>
      <c r="AV4" s="82"/>
      <c r="AW4" s="82"/>
      <c r="AX4" s="82"/>
      <c r="AY4" s="82"/>
      <c r="AZ4" s="82"/>
      <c r="BA4" s="82"/>
      <c r="BB4" s="82"/>
      <c r="BC4" s="82"/>
      <c r="BD4" s="82"/>
      <c r="BE4" s="82" t="s">
        <v>56</v>
      </c>
      <c r="BF4" s="82"/>
      <c r="BG4" s="82"/>
      <c r="BH4" s="82"/>
      <c r="BI4" s="82"/>
      <c r="BJ4" s="82"/>
      <c r="BK4" s="82"/>
      <c r="BL4" s="82"/>
      <c r="BM4" s="82"/>
      <c r="BN4" s="82"/>
      <c r="BO4" s="82"/>
      <c r="BP4" s="82" t="s">
        <v>57</v>
      </c>
      <c r="BQ4" s="82"/>
      <c r="BR4" s="82"/>
      <c r="BS4" s="82"/>
      <c r="BT4" s="82"/>
      <c r="BU4" s="82"/>
      <c r="BV4" s="82"/>
      <c r="BW4" s="82"/>
      <c r="BX4" s="82"/>
      <c r="BY4" s="82"/>
      <c r="BZ4" s="82"/>
      <c r="CA4" s="82" t="s">
        <v>58</v>
      </c>
      <c r="CB4" s="82"/>
      <c r="CC4" s="82"/>
      <c r="CD4" s="82"/>
      <c r="CE4" s="82"/>
      <c r="CF4" s="82"/>
      <c r="CG4" s="82"/>
      <c r="CH4" s="82"/>
      <c r="CI4" s="82"/>
      <c r="CJ4" s="82"/>
      <c r="CK4" s="82"/>
      <c r="CL4" s="82" t="s">
        <v>59</v>
      </c>
      <c r="CM4" s="82"/>
      <c r="CN4" s="82"/>
      <c r="CO4" s="82"/>
      <c r="CP4" s="82"/>
      <c r="CQ4" s="82"/>
      <c r="CR4" s="82"/>
      <c r="CS4" s="82"/>
      <c r="CT4" s="82"/>
      <c r="CU4" s="82"/>
      <c r="CV4" s="82"/>
      <c r="CW4" s="82" t="s">
        <v>60</v>
      </c>
      <c r="CX4" s="82"/>
      <c r="CY4" s="82"/>
      <c r="CZ4" s="82"/>
      <c r="DA4" s="82"/>
      <c r="DB4" s="82"/>
      <c r="DC4" s="82"/>
      <c r="DD4" s="82"/>
      <c r="DE4" s="82"/>
      <c r="DF4" s="82"/>
      <c r="DG4" s="82"/>
      <c r="DH4" s="82" t="s">
        <v>61</v>
      </c>
      <c r="DI4" s="82"/>
      <c r="DJ4" s="82"/>
      <c r="DK4" s="82"/>
      <c r="DL4" s="82"/>
      <c r="DM4" s="82"/>
      <c r="DN4" s="82"/>
      <c r="DO4" s="82"/>
      <c r="DP4" s="82"/>
      <c r="DQ4" s="82"/>
      <c r="DR4" s="82"/>
      <c r="DS4" s="82" t="s">
        <v>62</v>
      </c>
      <c r="DT4" s="82"/>
      <c r="DU4" s="82"/>
      <c r="DV4" s="82"/>
      <c r="DW4" s="82"/>
      <c r="DX4" s="82"/>
      <c r="DY4" s="82"/>
      <c r="DZ4" s="82"/>
      <c r="EA4" s="82"/>
      <c r="EB4" s="82"/>
      <c r="EC4" s="82"/>
      <c r="ED4" s="82" t="s">
        <v>63</v>
      </c>
      <c r="EE4" s="82"/>
      <c r="EF4" s="82"/>
      <c r="EG4" s="82"/>
      <c r="EH4" s="82"/>
      <c r="EI4" s="82"/>
      <c r="EJ4" s="82"/>
      <c r="EK4" s="82"/>
      <c r="EL4" s="82"/>
      <c r="EM4" s="82"/>
      <c r="EN4" s="82"/>
    </row>
    <row r="5" spans="1:144" x14ac:dyDescent="0.2">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2">
      <c r="A6" s="15" t="s">
        <v>91</v>
      </c>
      <c r="B6" s="20">
        <f>B7</f>
        <v>2021</v>
      </c>
      <c r="C6" s="20">
        <f t="shared" ref="C6:W6" si="3">C7</f>
        <v>78859</v>
      </c>
      <c r="D6" s="20">
        <f t="shared" si="3"/>
        <v>46</v>
      </c>
      <c r="E6" s="20">
        <f t="shared" si="3"/>
        <v>1</v>
      </c>
      <c r="F6" s="20">
        <f t="shared" si="3"/>
        <v>0</v>
      </c>
      <c r="G6" s="20">
        <f t="shared" si="3"/>
        <v>2</v>
      </c>
      <c r="H6" s="20" t="str">
        <f t="shared" si="3"/>
        <v>福島県　福島地方水道用水供給企業団</v>
      </c>
      <c r="I6" s="20" t="str">
        <f t="shared" si="3"/>
        <v>法適用</v>
      </c>
      <c r="J6" s="20" t="str">
        <f t="shared" si="3"/>
        <v>水道事業</v>
      </c>
      <c r="K6" s="20" t="str">
        <f t="shared" si="3"/>
        <v>用水供給事業</v>
      </c>
      <c r="L6" s="20" t="str">
        <f t="shared" si="3"/>
        <v>B</v>
      </c>
      <c r="M6" s="20" t="str">
        <f t="shared" si="3"/>
        <v>自治体職員</v>
      </c>
      <c r="N6" s="21" t="str">
        <f t="shared" si="3"/>
        <v>-</v>
      </c>
      <c r="O6" s="21">
        <f t="shared" si="3"/>
        <v>87.78</v>
      </c>
      <c r="P6" s="21">
        <f t="shared" si="3"/>
        <v>95.9</v>
      </c>
      <c r="Q6" s="21">
        <f t="shared" si="3"/>
        <v>0</v>
      </c>
      <c r="R6" s="21" t="str">
        <f t="shared" si="3"/>
        <v>-</v>
      </c>
      <c r="S6" s="21" t="str">
        <f t="shared" si="3"/>
        <v>-</v>
      </c>
      <c r="T6" s="21" t="str">
        <f t="shared" si="3"/>
        <v>-</v>
      </c>
      <c r="U6" s="21">
        <f t="shared" si="3"/>
        <v>371756</v>
      </c>
      <c r="V6" s="21">
        <f t="shared" si="3"/>
        <v>595.97</v>
      </c>
      <c r="W6" s="21">
        <f t="shared" si="3"/>
        <v>623.78</v>
      </c>
      <c r="X6" s="22">
        <f>IF(X7="",NA(),X7)</f>
        <v>98.06</v>
      </c>
      <c r="Y6" s="22">
        <f t="shared" ref="Y6:AG6" si="4">IF(Y7="",NA(),Y7)</f>
        <v>99.57</v>
      </c>
      <c r="Z6" s="22">
        <f t="shared" si="4"/>
        <v>94.21</v>
      </c>
      <c r="AA6" s="22">
        <f t="shared" si="4"/>
        <v>96.54</v>
      </c>
      <c r="AB6" s="22">
        <f t="shared" si="4"/>
        <v>103.11</v>
      </c>
      <c r="AC6" s="22">
        <f t="shared" si="4"/>
        <v>114.26</v>
      </c>
      <c r="AD6" s="22">
        <f t="shared" si="4"/>
        <v>112.98</v>
      </c>
      <c r="AE6" s="22">
        <f t="shared" si="4"/>
        <v>112.91</v>
      </c>
      <c r="AF6" s="22">
        <f t="shared" si="4"/>
        <v>111.13</v>
      </c>
      <c r="AG6" s="22">
        <f t="shared" si="4"/>
        <v>112.49</v>
      </c>
      <c r="AH6" s="21" t="str">
        <f>IF(AH7="","",IF(AH7="-","【-】","【"&amp;SUBSTITUTE(TEXT(AH7,"#,##0.00"),"-","△")&amp;"】"))</f>
        <v>【112.49】</v>
      </c>
      <c r="AI6" s="22">
        <f>IF(AI7="",NA(),AI7)</f>
        <v>36.770000000000003</v>
      </c>
      <c r="AJ6" s="22">
        <f t="shared" ref="AJ6:AR6" si="5">IF(AJ7="",NA(),AJ7)</f>
        <v>37.700000000000003</v>
      </c>
      <c r="AK6" s="22">
        <f t="shared" si="5"/>
        <v>46.06</v>
      </c>
      <c r="AL6" s="22">
        <f t="shared" si="5"/>
        <v>51.3</v>
      </c>
      <c r="AM6" s="22">
        <f t="shared" si="5"/>
        <v>47.64</v>
      </c>
      <c r="AN6" s="22">
        <f t="shared" si="5"/>
        <v>10.58</v>
      </c>
      <c r="AO6" s="22">
        <f t="shared" si="5"/>
        <v>10.49</v>
      </c>
      <c r="AP6" s="22">
        <f t="shared" si="5"/>
        <v>9.92</v>
      </c>
      <c r="AQ6" s="22">
        <f t="shared" si="5"/>
        <v>12.29</v>
      </c>
      <c r="AR6" s="22">
        <f t="shared" si="5"/>
        <v>8.77</v>
      </c>
      <c r="AS6" s="21" t="str">
        <f>IF(AS7="","",IF(AS7="-","【-】","【"&amp;SUBSTITUTE(TEXT(AS7,"#,##0.00"),"-","△")&amp;"】"))</f>
        <v>【8.77】</v>
      </c>
      <c r="AT6" s="22">
        <f>IF(AT7="",NA(),AT7)</f>
        <v>375.01</v>
      </c>
      <c r="AU6" s="22">
        <f t="shared" ref="AU6:BC6" si="6">IF(AU7="",NA(),AU7)</f>
        <v>413.75</v>
      </c>
      <c r="AV6" s="22">
        <f t="shared" si="6"/>
        <v>400.04</v>
      </c>
      <c r="AW6" s="22">
        <f t="shared" si="6"/>
        <v>365.02</v>
      </c>
      <c r="AX6" s="22">
        <f t="shared" si="6"/>
        <v>359.28</v>
      </c>
      <c r="AY6" s="22">
        <f t="shared" si="6"/>
        <v>243.44</v>
      </c>
      <c r="AZ6" s="22">
        <f t="shared" si="6"/>
        <v>258.49</v>
      </c>
      <c r="BA6" s="22">
        <f t="shared" si="6"/>
        <v>271.10000000000002</v>
      </c>
      <c r="BB6" s="22">
        <f t="shared" si="6"/>
        <v>284.45</v>
      </c>
      <c r="BC6" s="22">
        <f t="shared" si="6"/>
        <v>309.23</v>
      </c>
      <c r="BD6" s="21" t="str">
        <f>IF(BD7="","",IF(BD7="-","【-】","【"&amp;SUBSTITUTE(TEXT(BD7,"#,##0.00"),"-","△")&amp;"】"))</f>
        <v>【309.23】</v>
      </c>
      <c r="BE6" s="22">
        <f>IF(BE7="",NA(),BE7)</f>
        <v>539.49</v>
      </c>
      <c r="BF6" s="22">
        <f t="shared" ref="BF6:BN6" si="7">IF(BF7="",NA(),BF7)</f>
        <v>490.46</v>
      </c>
      <c r="BG6" s="22">
        <f t="shared" si="7"/>
        <v>446.57</v>
      </c>
      <c r="BH6" s="22">
        <f t="shared" si="7"/>
        <v>401.22</v>
      </c>
      <c r="BI6" s="22">
        <f t="shared" si="7"/>
        <v>357.13</v>
      </c>
      <c r="BJ6" s="22">
        <f t="shared" si="7"/>
        <v>303.26</v>
      </c>
      <c r="BK6" s="22">
        <f t="shared" si="7"/>
        <v>290.31</v>
      </c>
      <c r="BL6" s="22">
        <f t="shared" si="7"/>
        <v>272.95999999999998</v>
      </c>
      <c r="BM6" s="22">
        <f t="shared" si="7"/>
        <v>260.95999999999998</v>
      </c>
      <c r="BN6" s="22">
        <f t="shared" si="7"/>
        <v>240.07</v>
      </c>
      <c r="BO6" s="21" t="str">
        <f>IF(BO7="","",IF(BO7="-","【-】","【"&amp;SUBSTITUTE(TEXT(BO7,"#,##0.00"),"-","△")&amp;"】"))</f>
        <v>【240.07】</v>
      </c>
      <c r="BP6" s="22">
        <f>IF(BP7="",NA(),BP7)</f>
        <v>94.33</v>
      </c>
      <c r="BQ6" s="22">
        <f t="shared" ref="BQ6:BY6" si="8">IF(BQ7="",NA(),BQ7)</f>
        <v>97.76</v>
      </c>
      <c r="BR6" s="22">
        <f t="shared" si="8"/>
        <v>91.56</v>
      </c>
      <c r="BS6" s="22">
        <f t="shared" si="8"/>
        <v>93.41</v>
      </c>
      <c r="BT6" s="22">
        <f t="shared" si="8"/>
        <v>102.31</v>
      </c>
      <c r="BU6" s="22">
        <f t="shared" si="8"/>
        <v>114.14</v>
      </c>
      <c r="BV6" s="22">
        <f t="shared" si="8"/>
        <v>112.83</v>
      </c>
      <c r="BW6" s="22">
        <f t="shared" si="8"/>
        <v>112.84</v>
      </c>
      <c r="BX6" s="22">
        <f t="shared" si="8"/>
        <v>110.77</v>
      </c>
      <c r="BY6" s="22">
        <f t="shared" si="8"/>
        <v>112.35</v>
      </c>
      <c r="BZ6" s="21" t="str">
        <f>IF(BZ7="","",IF(BZ7="-","【-】","【"&amp;SUBSTITUTE(TEXT(BZ7,"#,##0.00"),"-","△")&amp;"】"))</f>
        <v>【112.35】</v>
      </c>
      <c r="CA6" s="22">
        <f>IF(CA7="",NA(),CA7)</f>
        <v>85.02</v>
      </c>
      <c r="CB6" s="22">
        <f t="shared" ref="CB6:CJ6" si="9">IF(CB7="",NA(),CB7)</f>
        <v>82.9</v>
      </c>
      <c r="CC6" s="22">
        <f t="shared" si="9"/>
        <v>88.92</v>
      </c>
      <c r="CD6" s="22">
        <f t="shared" si="9"/>
        <v>86.96</v>
      </c>
      <c r="CE6" s="22">
        <f t="shared" si="9"/>
        <v>79.760000000000005</v>
      </c>
      <c r="CF6" s="22">
        <f t="shared" si="9"/>
        <v>73.03</v>
      </c>
      <c r="CG6" s="22">
        <f t="shared" si="9"/>
        <v>73.86</v>
      </c>
      <c r="CH6" s="22">
        <f t="shared" si="9"/>
        <v>73.849999999999994</v>
      </c>
      <c r="CI6" s="22">
        <f t="shared" si="9"/>
        <v>73.180000000000007</v>
      </c>
      <c r="CJ6" s="22">
        <f t="shared" si="9"/>
        <v>73.05</v>
      </c>
      <c r="CK6" s="21" t="str">
        <f>IF(CK7="","",IF(CK7="-","【-】","【"&amp;SUBSTITUTE(TEXT(CK7,"#,##0.00"),"-","△")&amp;"】"))</f>
        <v>【73.05】</v>
      </c>
      <c r="CL6" s="22">
        <f>IF(CL7="",NA(),CL7)</f>
        <v>73.930000000000007</v>
      </c>
      <c r="CM6" s="22">
        <f t="shared" ref="CM6:CU6" si="10">IF(CM7="",NA(),CM7)</f>
        <v>72.44</v>
      </c>
      <c r="CN6" s="22">
        <f t="shared" si="10"/>
        <v>71.59</v>
      </c>
      <c r="CO6" s="22">
        <f t="shared" si="10"/>
        <v>72.14</v>
      </c>
      <c r="CP6" s="22">
        <f t="shared" si="10"/>
        <v>71.459999999999994</v>
      </c>
      <c r="CQ6" s="22">
        <f t="shared" si="10"/>
        <v>62.19</v>
      </c>
      <c r="CR6" s="22">
        <f t="shared" si="10"/>
        <v>61.77</v>
      </c>
      <c r="CS6" s="22">
        <f t="shared" si="10"/>
        <v>61.69</v>
      </c>
      <c r="CT6" s="22">
        <f t="shared" si="10"/>
        <v>62.26</v>
      </c>
      <c r="CU6" s="22">
        <f t="shared" si="10"/>
        <v>62.22</v>
      </c>
      <c r="CV6" s="21" t="str">
        <f>IF(CV7="","",IF(CV7="-","【-】","【"&amp;SUBSTITUTE(TEXT(CV7,"#,##0.00"),"-","△")&amp;"】"))</f>
        <v>【62.22】</v>
      </c>
      <c r="CW6" s="22">
        <f>IF(CW7="",NA(),CW7)</f>
        <v>99.34</v>
      </c>
      <c r="CX6" s="22">
        <f t="shared" ref="CX6:DF6" si="11">IF(CX7="",NA(),CX7)</f>
        <v>99.38</v>
      </c>
      <c r="CY6" s="22">
        <f t="shared" si="11"/>
        <v>99.42</v>
      </c>
      <c r="CZ6" s="22">
        <f t="shared" si="11"/>
        <v>99.36</v>
      </c>
      <c r="DA6" s="22">
        <f t="shared" si="11"/>
        <v>99.45</v>
      </c>
      <c r="DB6" s="22">
        <f t="shared" si="11"/>
        <v>100.05</v>
      </c>
      <c r="DC6" s="22">
        <f t="shared" si="11"/>
        <v>100.08</v>
      </c>
      <c r="DD6" s="22">
        <f t="shared" si="11"/>
        <v>100</v>
      </c>
      <c r="DE6" s="22">
        <f t="shared" si="11"/>
        <v>100.16</v>
      </c>
      <c r="DF6" s="22">
        <f t="shared" si="11"/>
        <v>100.28</v>
      </c>
      <c r="DG6" s="21" t="str">
        <f>IF(DG7="","",IF(DG7="-","【-】","【"&amp;SUBSTITUTE(TEXT(DG7,"#,##0.00"),"-","△")&amp;"】"))</f>
        <v>【100.28】</v>
      </c>
      <c r="DH6" s="22">
        <f>IF(DH7="",NA(),DH7)</f>
        <v>41.43</v>
      </c>
      <c r="DI6" s="22">
        <f t="shared" ref="DI6:DQ6" si="12">IF(DI7="",NA(),DI7)</f>
        <v>43.52</v>
      </c>
      <c r="DJ6" s="22">
        <f t="shared" si="12"/>
        <v>46.04</v>
      </c>
      <c r="DK6" s="22">
        <f t="shared" si="12"/>
        <v>48.83</v>
      </c>
      <c r="DL6" s="22">
        <f t="shared" si="12"/>
        <v>50.11</v>
      </c>
      <c r="DM6" s="22">
        <f t="shared" si="12"/>
        <v>54.73</v>
      </c>
      <c r="DN6" s="22">
        <f t="shared" si="12"/>
        <v>55.77</v>
      </c>
      <c r="DO6" s="22">
        <f t="shared" si="12"/>
        <v>56.48</v>
      </c>
      <c r="DP6" s="22">
        <f t="shared" si="12"/>
        <v>57.5</v>
      </c>
      <c r="DQ6" s="22">
        <f t="shared" si="12"/>
        <v>58.52</v>
      </c>
      <c r="DR6" s="21" t="str">
        <f>IF(DR7="","",IF(DR7="-","【-】","【"&amp;SUBSTITUTE(TEXT(DR7,"#,##0.00"),"-","△")&amp;"】"))</f>
        <v>【58.52】</v>
      </c>
      <c r="DS6" s="21">
        <f>IF(DS7="",NA(),DS7)</f>
        <v>0</v>
      </c>
      <c r="DT6" s="21">
        <f t="shared" ref="DT6:EB6" si="13">IF(DT7="",NA(),DT7)</f>
        <v>0</v>
      </c>
      <c r="DU6" s="21">
        <f t="shared" si="13"/>
        <v>0</v>
      </c>
      <c r="DV6" s="21">
        <f t="shared" si="13"/>
        <v>0</v>
      </c>
      <c r="DW6" s="21">
        <f t="shared" si="13"/>
        <v>0</v>
      </c>
      <c r="DX6" s="22">
        <f t="shared" si="13"/>
        <v>22.46</v>
      </c>
      <c r="DY6" s="22">
        <f t="shared" si="13"/>
        <v>25.84</v>
      </c>
      <c r="DZ6" s="22">
        <f t="shared" si="13"/>
        <v>27.61</v>
      </c>
      <c r="EA6" s="22">
        <f t="shared" si="13"/>
        <v>30.3</v>
      </c>
      <c r="EB6" s="22">
        <f t="shared" si="13"/>
        <v>31.74</v>
      </c>
      <c r="EC6" s="21" t="str">
        <f>IF(EC7="","",IF(EC7="-","【-】","【"&amp;SUBSTITUTE(TEXT(EC7,"#,##0.00"),"-","△")&amp;"】"))</f>
        <v>【31.74】</v>
      </c>
      <c r="ED6" s="22">
        <f>IF(ED7="",NA(),ED7)</f>
        <v>0.65</v>
      </c>
      <c r="EE6" s="22">
        <f t="shared" ref="EE6:EM6" si="14">IF(EE7="",NA(),EE7)</f>
        <v>0.03</v>
      </c>
      <c r="EF6" s="21">
        <f t="shared" si="14"/>
        <v>0</v>
      </c>
      <c r="EG6" s="21">
        <f t="shared" si="14"/>
        <v>0</v>
      </c>
      <c r="EH6" s="21">
        <f t="shared" si="14"/>
        <v>0</v>
      </c>
      <c r="EI6" s="22">
        <f t="shared" si="14"/>
        <v>0.27</v>
      </c>
      <c r="EJ6" s="22">
        <f t="shared" si="14"/>
        <v>0.24</v>
      </c>
      <c r="EK6" s="22">
        <f t="shared" si="14"/>
        <v>0.2</v>
      </c>
      <c r="EL6" s="22">
        <f t="shared" si="14"/>
        <v>0.32</v>
      </c>
      <c r="EM6" s="22">
        <f t="shared" si="14"/>
        <v>0.28000000000000003</v>
      </c>
      <c r="EN6" s="21" t="str">
        <f>IF(EN7="","",IF(EN7="-","【-】","【"&amp;SUBSTITUTE(TEXT(EN7,"#,##0.00"),"-","△")&amp;"】"))</f>
        <v>【0.28】</v>
      </c>
    </row>
    <row r="7" spans="1:144" s="23" customFormat="1" x14ac:dyDescent="0.2">
      <c r="A7" s="15"/>
      <c r="B7" s="24">
        <v>2021</v>
      </c>
      <c r="C7" s="24">
        <v>78859</v>
      </c>
      <c r="D7" s="24">
        <v>46</v>
      </c>
      <c r="E7" s="24">
        <v>1</v>
      </c>
      <c r="F7" s="24">
        <v>0</v>
      </c>
      <c r="G7" s="24">
        <v>2</v>
      </c>
      <c r="H7" s="24" t="s">
        <v>92</v>
      </c>
      <c r="I7" s="24" t="s">
        <v>93</v>
      </c>
      <c r="J7" s="24" t="s">
        <v>94</v>
      </c>
      <c r="K7" s="24" t="s">
        <v>95</v>
      </c>
      <c r="L7" s="24" t="s">
        <v>96</v>
      </c>
      <c r="M7" s="24" t="s">
        <v>97</v>
      </c>
      <c r="N7" s="25" t="s">
        <v>98</v>
      </c>
      <c r="O7" s="25">
        <v>87.78</v>
      </c>
      <c r="P7" s="25">
        <v>95.9</v>
      </c>
      <c r="Q7" s="25">
        <v>0</v>
      </c>
      <c r="R7" s="25" t="s">
        <v>98</v>
      </c>
      <c r="S7" s="25" t="s">
        <v>98</v>
      </c>
      <c r="T7" s="25" t="s">
        <v>98</v>
      </c>
      <c r="U7" s="25">
        <v>371756</v>
      </c>
      <c r="V7" s="25">
        <v>595.97</v>
      </c>
      <c r="W7" s="25">
        <v>623.78</v>
      </c>
      <c r="X7" s="25">
        <v>98.06</v>
      </c>
      <c r="Y7" s="25">
        <v>99.57</v>
      </c>
      <c r="Z7" s="25">
        <v>94.21</v>
      </c>
      <c r="AA7" s="25">
        <v>96.54</v>
      </c>
      <c r="AB7" s="25">
        <v>103.11</v>
      </c>
      <c r="AC7" s="25">
        <v>114.26</v>
      </c>
      <c r="AD7" s="25">
        <v>112.98</v>
      </c>
      <c r="AE7" s="25">
        <v>112.91</v>
      </c>
      <c r="AF7" s="25">
        <v>111.13</v>
      </c>
      <c r="AG7" s="25">
        <v>112.49</v>
      </c>
      <c r="AH7" s="25">
        <v>112.49</v>
      </c>
      <c r="AI7" s="25">
        <v>36.770000000000003</v>
      </c>
      <c r="AJ7" s="25">
        <v>37.700000000000003</v>
      </c>
      <c r="AK7" s="25">
        <v>46.06</v>
      </c>
      <c r="AL7" s="25">
        <v>51.3</v>
      </c>
      <c r="AM7" s="25">
        <v>47.64</v>
      </c>
      <c r="AN7" s="25">
        <v>10.58</v>
      </c>
      <c r="AO7" s="25">
        <v>10.49</v>
      </c>
      <c r="AP7" s="25">
        <v>9.92</v>
      </c>
      <c r="AQ7" s="25">
        <v>12.29</v>
      </c>
      <c r="AR7" s="25">
        <v>8.77</v>
      </c>
      <c r="AS7" s="25">
        <v>8.77</v>
      </c>
      <c r="AT7" s="25">
        <v>375.01</v>
      </c>
      <c r="AU7" s="25">
        <v>413.75</v>
      </c>
      <c r="AV7" s="25">
        <v>400.04</v>
      </c>
      <c r="AW7" s="25">
        <v>365.02</v>
      </c>
      <c r="AX7" s="25">
        <v>359.28</v>
      </c>
      <c r="AY7" s="25">
        <v>243.44</v>
      </c>
      <c r="AZ7" s="25">
        <v>258.49</v>
      </c>
      <c r="BA7" s="25">
        <v>271.10000000000002</v>
      </c>
      <c r="BB7" s="25">
        <v>284.45</v>
      </c>
      <c r="BC7" s="25">
        <v>309.23</v>
      </c>
      <c r="BD7" s="25">
        <v>309.23</v>
      </c>
      <c r="BE7" s="25">
        <v>539.49</v>
      </c>
      <c r="BF7" s="25">
        <v>490.46</v>
      </c>
      <c r="BG7" s="25">
        <v>446.57</v>
      </c>
      <c r="BH7" s="25">
        <v>401.22</v>
      </c>
      <c r="BI7" s="25">
        <v>357.13</v>
      </c>
      <c r="BJ7" s="25">
        <v>303.26</v>
      </c>
      <c r="BK7" s="25">
        <v>290.31</v>
      </c>
      <c r="BL7" s="25">
        <v>272.95999999999998</v>
      </c>
      <c r="BM7" s="25">
        <v>260.95999999999998</v>
      </c>
      <c r="BN7" s="25">
        <v>240.07</v>
      </c>
      <c r="BO7" s="25">
        <v>240.07</v>
      </c>
      <c r="BP7" s="25">
        <v>94.33</v>
      </c>
      <c r="BQ7" s="25">
        <v>97.76</v>
      </c>
      <c r="BR7" s="25">
        <v>91.56</v>
      </c>
      <c r="BS7" s="25">
        <v>93.41</v>
      </c>
      <c r="BT7" s="25">
        <v>102.31</v>
      </c>
      <c r="BU7" s="25">
        <v>114.14</v>
      </c>
      <c r="BV7" s="25">
        <v>112.83</v>
      </c>
      <c r="BW7" s="25">
        <v>112.84</v>
      </c>
      <c r="BX7" s="25">
        <v>110.77</v>
      </c>
      <c r="BY7" s="25">
        <v>112.35</v>
      </c>
      <c r="BZ7" s="25">
        <v>112.35</v>
      </c>
      <c r="CA7" s="25">
        <v>85.02</v>
      </c>
      <c r="CB7" s="25">
        <v>82.9</v>
      </c>
      <c r="CC7" s="25">
        <v>88.92</v>
      </c>
      <c r="CD7" s="25">
        <v>86.96</v>
      </c>
      <c r="CE7" s="25">
        <v>79.760000000000005</v>
      </c>
      <c r="CF7" s="25">
        <v>73.03</v>
      </c>
      <c r="CG7" s="25">
        <v>73.86</v>
      </c>
      <c r="CH7" s="25">
        <v>73.849999999999994</v>
      </c>
      <c r="CI7" s="25">
        <v>73.180000000000007</v>
      </c>
      <c r="CJ7" s="25">
        <v>73.05</v>
      </c>
      <c r="CK7" s="25">
        <v>73.05</v>
      </c>
      <c r="CL7" s="25">
        <v>73.930000000000007</v>
      </c>
      <c r="CM7" s="25">
        <v>72.44</v>
      </c>
      <c r="CN7" s="25">
        <v>71.59</v>
      </c>
      <c r="CO7" s="25">
        <v>72.14</v>
      </c>
      <c r="CP7" s="25">
        <v>71.459999999999994</v>
      </c>
      <c r="CQ7" s="25">
        <v>62.19</v>
      </c>
      <c r="CR7" s="25">
        <v>61.77</v>
      </c>
      <c r="CS7" s="25">
        <v>61.69</v>
      </c>
      <c r="CT7" s="25">
        <v>62.26</v>
      </c>
      <c r="CU7" s="25">
        <v>62.22</v>
      </c>
      <c r="CV7" s="25">
        <v>62.22</v>
      </c>
      <c r="CW7" s="25">
        <v>99.34</v>
      </c>
      <c r="CX7" s="25">
        <v>99.38</v>
      </c>
      <c r="CY7" s="25">
        <v>99.42</v>
      </c>
      <c r="CZ7" s="25">
        <v>99.36</v>
      </c>
      <c r="DA7" s="25">
        <v>99.45</v>
      </c>
      <c r="DB7" s="25">
        <v>100.05</v>
      </c>
      <c r="DC7" s="25">
        <v>100.08</v>
      </c>
      <c r="DD7" s="25">
        <v>100</v>
      </c>
      <c r="DE7" s="25">
        <v>100.16</v>
      </c>
      <c r="DF7" s="25">
        <v>100.28</v>
      </c>
      <c r="DG7" s="25">
        <v>100.28</v>
      </c>
      <c r="DH7" s="25">
        <v>41.43</v>
      </c>
      <c r="DI7" s="25">
        <v>43.52</v>
      </c>
      <c r="DJ7" s="25">
        <v>46.04</v>
      </c>
      <c r="DK7" s="25">
        <v>48.83</v>
      </c>
      <c r="DL7" s="25">
        <v>50.11</v>
      </c>
      <c r="DM7" s="25">
        <v>54.73</v>
      </c>
      <c r="DN7" s="25">
        <v>55.77</v>
      </c>
      <c r="DO7" s="25">
        <v>56.48</v>
      </c>
      <c r="DP7" s="25">
        <v>57.5</v>
      </c>
      <c r="DQ7" s="25">
        <v>58.52</v>
      </c>
      <c r="DR7" s="25">
        <v>58.52</v>
      </c>
      <c r="DS7" s="25">
        <v>0</v>
      </c>
      <c r="DT7" s="25">
        <v>0</v>
      </c>
      <c r="DU7" s="25">
        <v>0</v>
      </c>
      <c r="DV7" s="25">
        <v>0</v>
      </c>
      <c r="DW7" s="25">
        <v>0</v>
      </c>
      <c r="DX7" s="25">
        <v>22.46</v>
      </c>
      <c r="DY7" s="25">
        <v>25.84</v>
      </c>
      <c r="DZ7" s="25">
        <v>27.61</v>
      </c>
      <c r="EA7" s="25">
        <v>30.3</v>
      </c>
      <c r="EB7" s="25">
        <v>31.74</v>
      </c>
      <c r="EC7" s="25">
        <v>31.74</v>
      </c>
      <c r="ED7" s="25">
        <v>0.65</v>
      </c>
      <c r="EE7" s="25">
        <v>0.03</v>
      </c>
      <c r="EF7" s="25">
        <v>0</v>
      </c>
      <c r="EG7" s="25">
        <v>0</v>
      </c>
      <c r="EH7" s="25">
        <v>0</v>
      </c>
      <c r="EI7" s="25">
        <v>0.27</v>
      </c>
      <c r="EJ7" s="25">
        <v>0.24</v>
      </c>
      <c r="EK7" s="25">
        <v>0.2</v>
      </c>
      <c r="EL7" s="25">
        <v>0.32</v>
      </c>
      <c r="EM7" s="25">
        <v>0.28000000000000003</v>
      </c>
      <c r="EN7" s="25">
        <v>0.28000000000000003</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2">
      <c r="B11">
        <v>4</v>
      </c>
      <c r="C11">
        <v>3</v>
      </c>
      <c r="D11">
        <v>2</v>
      </c>
      <c r="E11">
        <v>1</v>
      </c>
      <c r="F11">
        <v>0</v>
      </c>
      <c r="G11" t="s">
        <v>104</v>
      </c>
    </row>
    <row r="12" spans="1:144" x14ac:dyDescent="0.2">
      <c r="B12">
        <v>1</v>
      </c>
      <c r="C12">
        <v>1</v>
      </c>
      <c r="D12">
        <v>1</v>
      </c>
      <c r="E12">
        <v>2</v>
      </c>
      <c r="F12">
        <v>3</v>
      </c>
      <c r="G12" t="s">
        <v>105</v>
      </c>
    </row>
    <row r="13" spans="1:144" x14ac:dyDescent="0.2">
      <c r="B13" t="s">
        <v>106</v>
      </c>
      <c r="C13" t="s">
        <v>107</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