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scl051\Downloads\"/>
    </mc:Choice>
  </mc:AlternateContent>
  <xr:revisionPtr revIDLastSave="0" documentId="8_{6EC749FA-D4F2-4AAF-9385-B040F4D7DB5A}" xr6:coauthVersionLast="47" xr6:coauthVersionMax="47" xr10:uidLastSave="{00000000-0000-0000-0000-000000000000}"/>
  <workbookProtection workbookAlgorithmName="SHA-512" workbookHashValue="mFaYNk4vkl0Fp6GbXteXYzY/rJWEYVsSeRfFt5a4+iJ0sGOTUTPXUjaIaVK6RR/DWyZqqve+MXlDeZPDodD/CA==" workbookSaltValue="Ro2/D0IK3OZB8bCgmYHU1w==" workbookSpinCount="100000" lockStructure="1"/>
  <bookViews>
    <workbookView xWindow="1050" yWindow="-120" windowWidth="27870" windowHeight="164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W10" i="4" s="1"/>
  <c r="P6" i="5"/>
  <c r="O6" i="5"/>
  <c r="N6" i="5"/>
  <c r="B10" i="4" s="1"/>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E85" i="4"/>
  <c r="BB10" i="4"/>
  <c r="AL10" i="4"/>
  <c r="P10" i="4"/>
  <c r="I10" i="4"/>
  <c r="BB8" i="4"/>
  <c r="AT8" i="4"/>
  <c r="AL8" i="4"/>
  <c r="AD8" i="4"/>
  <c r="P8" i="4"/>
  <c r="I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<sst xmlns="http://schemas.openxmlformats.org/spreadsheetml/2006/main" count="233" uniqueCount="119">
  <si>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</si>
  <si>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</si>
  <si>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</si>
  <si>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</si>
  <si>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</si>
  <si>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</si>
  <si>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</si>
  <si>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</si>
  <si>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</si>
  <si>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</si>
  <si>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</si>
  <si>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</si>
  <si>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</si>
  <si>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</si>
  <si>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</si>
  <si>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</si>
  <si>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</si>
  <si>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</si>
  <si>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</si>
  <si>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</si>
  <si>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</si>
  <si>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</si>
  <si>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</si>
  <si>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</si>
  <si>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</si>
  <si>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</si>
  <si>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</si>
  <si>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</si>
  <si>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</si>
  <si>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</si>
  <si>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</si>
  <si>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</si>
  <si>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</si>
  <si>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</si>
  <si>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</si>
  <si>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</si>
  <si>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</si>
  <si>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</si>
  <si>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</si>
  <si>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</si>
  <si>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</si>
  <si>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</si>
  <si>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</si>
  <si>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</si>
  <si>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</si>
  <si>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</si>
  <si>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</si>
  <si>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</si>
  <si>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</si>
  <si>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</si>
  <si>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</si>
  <si>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</si>
  <si>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</si>
  <si>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</si>
  <si>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</si>
  <si>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</si>
  <si>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</si>
  <si>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</si>
  <si>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</si>
  <si>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</si>
  <si>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</si>
  <si>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</si>
  <si>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</si>
  <si>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</si>
  <si>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</si>
  <si>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</si>
  <si>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</si>
  <si>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</si>
  <si>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</si>
  <si>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</si>
  <si>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</si>
  <si>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</si>
  <si>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</si>
  <si>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</si>
  <si>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</si>
  <si>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</si>
  <si>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</si>
  <si>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</si>
  <si>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</si>
  <si>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</si>
  <si>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</si>
  <si>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</si>
  <si>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</si>
  <si>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</si>
  <si>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</si>
  <si>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</si>
  <si>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</si>
  <si>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</si>
  <si>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</si>
  <si>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</si>
  <si>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</si>
  <si>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</si>
  <si>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</si>
  <si>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</si>
  <si>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</si>
  <si>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</si>
  <si>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</si>
  <si>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</si>
  <si>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</si>
  <si>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</si>
  <si>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</si>
  <si>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</si>
  <si>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</si>
  <si>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</si>
  <si>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</si>
  <si>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</si>
  <si>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</si>
  <si>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</si>
  <si>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</si>
  <si>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</si>
  <si>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</si>
  <si>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</si>
  <si>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</si>
  <si>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</si>
  <si>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</si>
  <si>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</si>
  <si>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昨年度は委託費の増加から類似団体平均を下回ってしまった。今後、施設や管路の更新に大きく費用がかかると予想されるため、維持管理にかかるコストを下げる取り組みが必要である。
④企業債残高対給水収益比率
近年、数値は横ばいとなってるが、年々数値は下がっている。老朽化した管路の更新など費用の大きな事業が控えているため、経営改善の取り組みが必要である。
⑤料金回収率
近年上昇傾向にあり、各種取り組みの一定の効果が認められる。本村を取り巻く環境を鑑みるに、今後大幅に回収率が向上することは現実的に難しいと予想される。
⑥給水原価
依然として類似団体平均より高く、これ以上原価を増額させない取り組みが必要である。
⑦施設利用率
人口減少に伴い各種施設の利用率が減少傾向にある。
改善を図るには施設統廃合やダウンサイジングが必要である。
⑧有収率
管路の老朽化に伴い、無収水量が増加している。継続して漏水の調査は実施しており、有収水量の向上に努めている。</t>
    <rPh sb="9" eb="12">
      <t>サクネンド</t>
    </rPh>
    <rPh sb="13" eb="15">
      <t>イタク</t>
    </rPh>
    <rPh sb="37" eb="39">
      <t>コンゴ</t>
    </rPh>
    <rPh sb="40" eb="42">
      <t>シセツ</t>
    </rPh>
    <rPh sb="43" eb="45">
      <t>カンロ</t>
    </rPh>
    <rPh sb="46" eb="48">
      <t>コウシン</t>
    </rPh>
    <rPh sb="49" eb="50">
      <t>オオ</t>
    </rPh>
    <rPh sb="52" eb="54">
      <t>ヒヨウ</t>
    </rPh>
    <rPh sb="59" eb="61">
      <t>ヨソウ</t>
    </rPh>
    <rPh sb="67" eb="69">
      <t>イジ</t>
    </rPh>
    <rPh sb="69" eb="71">
      <t>カンリ</t>
    </rPh>
    <rPh sb="79" eb="80">
      <t>サ</t>
    </rPh>
    <rPh sb="82" eb="83">
      <t>ト</t>
    </rPh>
    <rPh sb="84" eb="85">
      <t>ク</t>
    </rPh>
    <rPh sb="87" eb="89">
      <t>ヒツヨウ</t>
    </rPh>
    <rPh sb="124" eb="126">
      <t>ネンネン</t>
    </rPh>
    <rPh sb="126" eb="128">
      <t>スウチ</t>
    </rPh>
    <rPh sb="129" eb="130">
      <t>サ</t>
    </rPh>
    <rPh sb="148" eb="150">
      <t>ヒヨウ</t>
    </rPh>
    <rPh sb="218" eb="220">
      <t>ホンソン</t>
    </rPh>
    <rPh sb="221" eb="222">
      <t>ト</t>
    </rPh>
    <rPh sb="223" eb="224">
      <t>マ</t>
    </rPh>
    <rPh sb="225" eb="227">
      <t>カンキョウ</t>
    </rPh>
    <rPh sb="228" eb="229">
      <t>カンガ</t>
    </rPh>
    <rPh sb="233" eb="235">
      <t>コンゴ</t>
    </rPh>
    <rPh sb="235" eb="237">
      <t>オオハバ</t>
    </rPh>
    <rPh sb="238" eb="241">
      <t>カイシュウリツ</t>
    </rPh>
    <rPh sb="242" eb="244">
      <t>コウジョウ</t>
    </rPh>
    <rPh sb="249" eb="252">
      <t>ゲンジツテキ</t>
    </rPh>
    <rPh sb="253" eb="254">
      <t>ムズカ</t>
    </rPh>
    <rPh sb="257" eb="259">
      <t>ヨソウ</t>
    </rPh>
    <rPh sb="343" eb="345">
      <t>カイゼン</t>
    </rPh>
    <rPh sb="346" eb="347">
      <t>ハカ</t>
    </rPh>
    <rPh sb="350" eb="352">
      <t>シセツ</t>
    </rPh>
    <rPh sb="352" eb="355">
      <t>トウハイゴウ</t>
    </rPh>
    <rPh sb="365" eb="367">
      <t>ヒツヨウ</t>
    </rPh>
    <rPh sb="399" eb="401">
      <t>ケイゾク</t>
    </rPh>
    <rPh sb="403" eb="405">
      <t>ロウスイ</t>
    </rPh>
    <rPh sb="406" eb="408">
      <t>チョウサ</t>
    </rPh>
    <rPh sb="409" eb="411">
      <t>ジッシ</t>
    </rPh>
    <rPh sb="416" eb="418">
      <t>ユウシュウ</t>
    </rPh>
    <rPh sb="418" eb="420">
      <t>スイリョウ</t>
    </rPh>
    <rPh sb="421" eb="423">
      <t>コウジョウ</t>
    </rPh>
    <rPh sb="424" eb="425">
      <t>ツト</t>
    </rPh>
    <phoneticPr fontId="4"/>
  </si>
  <si>
    <t>管路の更新率は平均と比べ高い水準とはなっている。
しかし、管路の更新ついては費用面や具体的な施工内容など、まだ見通しの立たない課題があるため、継続して検討していきたい。</t>
    <rPh sb="0" eb="2">
      <t>カンロ</t>
    </rPh>
    <rPh sb="3" eb="5">
      <t>コウシン</t>
    </rPh>
    <rPh sb="5" eb="6">
      <t>リツ</t>
    </rPh>
    <rPh sb="7" eb="9">
      <t>ヘイキン</t>
    </rPh>
    <rPh sb="10" eb="11">
      <t>クラ</t>
    </rPh>
    <rPh sb="12" eb="13">
      <t>タカ</t>
    </rPh>
    <rPh sb="14" eb="16">
      <t>スイジュン</t>
    </rPh>
    <rPh sb="29" eb="31">
      <t>カンロ</t>
    </rPh>
    <rPh sb="32" eb="34">
      <t>コウシン</t>
    </rPh>
    <rPh sb="38" eb="40">
      <t>ヒヨウ</t>
    </rPh>
    <rPh sb="40" eb="41">
      <t>メン</t>
    </rPh>
    <rPh sb="42" eb="45">
      <t>グタイテキ</t>
    </rPh>
    <rPh sb="46" eb="48">
      <t>セコウ</t>
    </rPh>
    <rPh sb="48" eb="50">
      <t>ナイヨウ</t>
    </rPh>
    <rPh sb="55" eb="57">
      <t>ミトオ</t>
    </rPh>
    <rPh sb="59" eb="60">
      <t>タ</t>
    </rPh>
    <rPh sb="63" eb="65">
      <t>カダイ</t>
    </rPh>
    <rPh sb="71" eb="73">
      <t>ケイゾク</t>
    </rPh>
    <rPh sb="75" eb="77">
      <t>ケントウ</t>
    </rPh>
    <phoneticPr fontId="4"/>
  </si>
  <si>
    <t>人口の減少に加え、施設の更新時期が近づいており、課題が山積している。各種設備の修繕は計画的に実施しているが、管路の更新等の大きな事業についてはまだ検討が必要な状態である。</t>
    <rPh sb="0" eb="2">
      <t>ジンコウ</t>
    </rPh>
    <rPh sb="3" eb="5">
      <t>ゲンショウ</t>
    </rPh>
    <rPh sb="6" eb="7">
      <t>クワ</t>
    </rPh>
    <rPh sb="9" eb="11">
      <t>シセツ</t>
    </rPh>
    <rPh sb="12" eb="14">
      <t>コウシン</t>
    </rPh>
    <rPh sb="14" eb="16">
      <t>ジキ</t>
    </rPh>
    <rPh sb="17" eb="18">
      <t>チカ</t>
    </rPh>
    <rPh sb="24" eb="26">
      <t>カダイ</t>
    </rPh>
    <rPh sb="27" eb="29">
      <t>サンセキ</t>
    </rPh>
    <rPh sb="34" eb="36">
      <t>カクシュ</t>
    </rPh>
    <rPh sb="36" eb="38">
      <t>セツビ</t>
    </rPh>
    <rPh sb="39" eb="41">
      <t>シュウゼン</t>
    </rPh>
    <rPh sb="42" eb="44">
      <t>ケイカク</t>
    </rPh>
    <rPh sb="44" eb="45">
      <t>テキ</t>
    </rPh>
    <rPh sb="46" eb="48">
      <t>ジッシ</t>
    </rPh>
    <rPh sb="54" eb="56">
      <t>カンロ</t>
    </rPh>
    <rPh sb="57" eb="59">
      <t>コウシン</t>
    </rPh>
    <rPh sb="59" eb="60">
      <t>トウ</t>
    </rPh>
    <rPh sb="61" eb="62">
      <t>オオ</t>
    </rPh>
    <rPh sb="64" eb="66">
      <t>ジギョウ</t>
    </rPh>
    <rPh sb="73" eb="75">
      <t>ケントウ</t>
    </rPh>
    <rPh sb="76" eb="78">
      <t>ヒツヨウ</t>
    </rPh>
    <rPh sb="79" eb="81">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</si>
</sst>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13.68</c:v>
                </c:pt>
                <c:pt idx="1">
                  <c:v>5.5</c:v>
                </c:pt>
                <c:pt idx="2">
                  <c:v>2.89</c:v>
                </c:pt>
                <c:pt idx="3">
                  <c:v>5.7</c:v>
                </c:pt>
                <c:pt idx="4">
                  <c:v>5.7</c:v>
                </c:pt>
              </c:numCache>
            </c:numRef>
          </c:val>
          <c:extLst>
            <c:ext xmlns:c16="http://schemas.microsoft.com/office/drawing/2014/chart" uri="{C3380CC4-5D6E-409C-BE32-E72D297353CC}">
              <c16:uniqueId val="{00000000-97A7-4A18-9F33-C58E549043F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97A7-4A18-9F33-C58E549043F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26.7</c:v>
                </c:pt>
                <c:pt idx="1">
                  <c:v>44.08</c:v>
                </c:pt>
                <c:pt idx="2">
                  <c:v>40.68</c:v>
                </c:pt>
                <c:pt idx="3">
                  <c:v>38.68</c:v>
                </c:pt>
                <c:pt idx="4">
                  <c:v>42.56</c:v>
                </c:pt>
              </c:numCache>
            </c:numRef>
          </c:val>
          <c:extLst>
            <c:ext xmlns:c16="http://schemas.microsoft.com/office/drawing/2014/chart" uri="{C3380CC4-5D6E-409C-BE32-E72D297353CC}">
              <c16:uniqueId val="{00000000-54E4-44C3-9C2C-3C5F4D5E92C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54E4-44C3-9C2C-3C5F4D5E92C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76.48</c:v>
                </c:pt>
                <c:pt idx="1">
                  <c:v>74</c:v>
                </c:pt>
                <c:pt idx="2">
                  <c:v>65.48</c:v>
                </c:pt>
                <c:pt idx="3">
                  <c:v>66.42</c:v>
                </c:pt>
                <c:pt idx="4">
                  <c:v>60.21</c:v>
                </c:pt>
              </c:numCache>
            </c:numRef>
          </c:val>
          <c:extLst>
            <c:ext xmlns:c16="http://schemas.microsoft.com/office/drawing/2014/chart" uri="{C3380CC4-5D6E-409C-BE32-E72D297353CC}">
              <c16:uniqueId val="{00000000-B047-4782-B68A-6C3F188AFE4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B047-4782-B68A-6C3F188AFE4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33.86</c:v>
                </c:pt>
                <c:pt idx="1">
                  <c:v>89.01</c:v>
                </c:pt>
                <c:pt idx="2">
                  <c:v>86.04</c:v>
                </c:pt>
                <c:pt idx="3">
                  <c:v>77.84</c:v>
                </c:pt>
                <c:pt idx="4">
                  <c:v>47.06</c:v>
                </c:pt>
              </c:numCache>
            </c:numRef>
          </c:val>
          <c:extLst>
            <c:ext xmlns:c16="http://schemas.microsoft.com/office/drawing/2014/chart" uri="{C3380CC4-5D6E-409C-BE32-E72D297353CC}">
              <c16:uniqueId val="{00000000-E973-439B-AA39-E5473F8D41A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E973-439B-AA39-E5473F8D41A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4C-4281-B007-B3E4D9945DE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4C-4281-B007-B3E4D9945DE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D2-46F2-8FE8-10F2207E86A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D2-46F2-8FE8-10F2207E86A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83-437C-BFB5-61A67D8102F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83-437C-BFB5-61A67D8102F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A8-4768-A9A7-ABE69ED85D2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A8-4768-A9A7-ABE69ED85D2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997.72</c:v>
                </c:pt>
                <c:pt idx="1">
                  <c:v>1009.37</c:v>
                </c:pt>
                <c:pt idx="2">
                  <c:v>997.14</c:v>
                </c:pt>
                <c:pt idx="3">
                  <c:v>941.84</c:v>
                </c:pt>
                <c:pt idx="4">
                  <c:v>927.66</c:v>
                </c:pt>
              </c:numCache>
            </c:numRef>
          </c:val>
          <c:extLst>
            <c:ext xmlns:c16="http://schemas.microsoft.com/office/drawing/2014/chart" uri="{C3380CC4-5D6E-409C-BE32-E72D297353CC}">
              <c16:uniqueId val="{00000000-6C31-4925-B168-FA234CEE756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6C31-4925-B168-FA234CEE756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18.62</c:v>
                </c:pt>
                <c:pt idx="1">
                  <c:v>42.23</c:v>
                </c:pt>
                <c:pt idx="2">
                  <c:v>35.659999999999997</c:v>
                </c:pt>
                <c:pt idx="3">
                  <c:v>46.34</c:v>
                </c:pt>
                <c:pt idx="4">
                  <c:v>39.11</c:v>
                </c:pt>
              </c:numCache>
            </c:numRef>
          </c:val>
          <c:extLst>
            <c:ext xmlns:c16="http://schemas.microsoft.com/office/drawing/2014/chart" uri="{C3380CC4-5D6E-409C-BE32-E72D297353CC}">
              <c16:uniqueId val="{00000000-788B-4E3D-82D0-C175C35EA14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788B-4E3D-82D0-C175C35EA14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1771.99</c:v>
                </c:pt>
                <c:pt idx="1">
                  <c:v>490.33</c:v>
                </c:pt>
                <c:pt idx="2">
                  <c:v>722.37</c:v>
                </c:pt>
                <c:pt idx="3">
                  <c:v>568.38</c:v>
                </c:pt>
                <c:pt idx="4">
                  <c:v>673.22</c:v>
                </c:pt>
              </c:numCache>
            </c:numRef>
          </c:val>
          <c:extLst>
            <c:ext xmlns:c16="http://schemas.microsoft.com/office/drawing/2014/chart" uri="{C3380CC4-5D6E-409C-BE32-E72D297353CC}">
              <c16:uniqueId val="{00000000-AF17-435C-85B6-0E0F9146C93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AF17-435C-85B6-0E0F9146C93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J65" sqref="BJ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昭和村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1172</v>
      </c>
      <c r="AM8" s="55"/>
      <c r="AN8" s="55"/>
      <c r="AO8" s="55"/>
      <c r="AP8" s="55"/>
      <c r="AQ8" s="55"/>
      <c r="AR8" s="55"/>
      <c r="AS8" s="55"/>
      <c r="AT8" s="45">
        <f>データ!$S$6</f>
        <v>209.46</v>
      </c>
      <c r="AU8" s="45"/>
      <c r="AV8" s="45"/>
      <c r="AW8" s="45"/>
      <c r="AX8" s="45"/>
      <c r="AY8" s="45"/>
      <c r="AZ8" s="45"/>
      <c r="BA8" s="45"/>
      <c r="BB8" s="45">
        <f>データ!$T$6</f>
        <v>5.6</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97.87</v>
      </c>
      <c r="Q10" s="45"/>
      <c r="R10" s="45"/>
      <c r="S10" s="45"/>
      <c r="T10" s="45"/>
      <c r="U10" s="45"/>
      <c r="V10" s="45"/>
      <c r="W10" s="55">
        <f>データ!$Q$6</f>
        <v>3790</v>
      </c>
      <c r="X10" s="55"/>
      <c r="Y10" s="55"/>
      <c r="Z10" s="55"/>
      <c r="AA10" s="55"/>
      <c r="AB10" s="55"/>
      <c r="AC10" s="55"/>
      <c r="AD10" s="2"/>
      <c r="AE10" s="2"/>
      <c r="AF10" s="2"/>
      <c r="AG10" s="2"/>
      <c r="AH10" s="2"/>
      <c r="AI10" s="2"/>
      <c r="AJ10" s="2"/>
      <c r="AK10" s="2"/>
      <c r="AL10" s="55">
        <f>データ!$U$6</f>
        <v>1149</v>
      </c>
      <c r="AM10" s="55"/>
      <c r="AN10" s="55"/>
      <c r="AO10" s="55"/>
      <c r="AP10" s="55"/>
      <c r="AQ10" s="55"/>
      <c r="AR10" s="55"/>
      <c r="AS10" s="55"/>
      <c r="AT10" s="45">
        <f>データ!$V$6</f>
        <v>6.49</v>
      </c>
      <c r="AU10" s="45"/>
      <c r="AV10" s="45"/>
      <c r="AW10" s="45"/>
      <c r="AX10" s="45"/>
      <c r="AY10" s="45"/>
      <c r="AZ10" s="45"/>
      <c r="BA10" s="45"/>
      <c r="BB10" s="45">
        <f>データ!$W$6</f>
        <v>177.04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117</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118</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43</v>
      </c>
      <c r="O85" s="13" t="str">
        <f>データ!EN6</f>
        <v>【0.58】</v>
      </c>
    </row>
  </sheetData>
  <sheetProtection algorithmName="SHA-512" hashValue="VSfHB7etD5N0VHfcNJSdMTO6pol53UHkvIAN9s3vOxo9wc3O8UM07w8bgxgX44suMjoblvQQaxaCR0uQbyU3sg==" saltValue="wkh0V77wfI7q1NwIMiK4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2021</v>
      </c>
      <c r="C6" s="20">
        <f t="shared" ref="C6:W6" si="3">C7</f>
        <v>74462</v>
      </c>
      <c r="D6" s="20">
        <f t="shared" si="3"/>
        <v>47</v>
      </c>
      <c r="E6" s="20">
        <f t="shared" si="3"/>
        <v>1</v>
      </c>
      <c r="F6" s="20">
        <f t="shared" si="3"/>
        <v>0</v>
      </c>
      <c r="G6" s="20">
        <f t="shared" si="3"/>
        <v>0</v>
      </c>
      <c r="H6" s="20" t="str">
        <f t="shared" si="3"/>
        <v>福島県　昭和村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97.87</v>
      </c>
      <c r="Q6" s="21">
        <f t="shared" si="3"/>
        <v>3790</v>
      </c>
      <c r="R6" s="21">
        <f t="shared" si="3"/>
        <v>1172</v>
      </c>
      <c r="S6" s="21">
        <f t="shared" si="3"/>
        <v>209.46</v>
      </c>
      <c r="T6" s="21">
        <f t="shared" si="3"/>
        <v>5.6</v>
      </c>
      <c r="U6" s="21">
        <f t="shared" si="3"/>
        <v>1149</v>
      </c>
      <c r="V6" s="21">
        <f t="shared" si="3"/>
        <v>6.49</v>
      </c>
      <c r="W6" s="21">
        <f t="shared" si="3"/>
        <v>177.04</v>
      </c>
      <c r="X6" s="22">
        <f>IF(X7="",NA(),X7)</f>
        <v>33.86</v>
      </c>
      <c r="Y6" s="22">
        <f t="shared" ref="Y6:AG6" si="4">IF(Y7="",NA(),Y7)</f>
        <v>89.01</v>
      </c>
      <c r="Z6" s="22">
        <f t="shared" si="4"/>
        <v>86.04</v>
      </c>
      <c r="AA6" s="22">
        <f t="shared" si="4"/>
        <v>77.84</v>
      </c>
      <c r="AB6" s="22">
        <f t="shared" si="4"/>
        <v>47.06</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997.72</v>
      </c>
      <c r="BF6" s="22">
        <f t="shared" ref="BF6:BN6" si="7">IF(BF7="",NA(),BF7)</f>
        <v>1009.37</v>
      </c>
      <c r="BG6" s="22">
        <f t="shared" si="7"/>
        <v>997.14</v>
      </c>
      <c r="BH6" s="22">
        <f t="shared" si="7"/>
        <v>941.84</v>
      </c>
      <c r="BI6" s="22">
        <f t="shared" si="7"/>
        <v>927.66</v>
      </c>
      <c r="BJ6" s="22">
        <f t="shared" si="7"/>
        <v>1302.33</v>
      </c>
      <c r="BK6" s="22">
        <f t="shared" si="7"/>
        <v>1274.21</v>
      </c>
      <c r="BL6" s="22">
        <f t="shared" si="7"/>
        <v>1183.92</v>
      </c>
      <c r="BM6" s="22">
        <f t="shared" si="7"/>
        <v>1128.72</v>
      </c>
      <c r="BN6" s="22">
        <f t="shared" si="7"/>
        <v>1125.25</v>
      </c>
      <c r="BO6" s="21" t="str">
        <f>IF(BO7="","",IF(BO7="-","【-】","【"&amp;SUBSTITUTE(TEXT(BO7,"#,##0.00"),"-","△")&amp;"】"))</f>
        <v>【940.88】</v>
      </c>
      <c r="BP6" s="22">
        <f>IF(BP7="",NA(),BP7)</f>
        <v>18.62</v>
      </c>
      <c r="BQ6" s="22">
        <f t="shared" ref="BQ6:BY6" si="8">IF(BQ7="",NA(),BQ7)</f>
        <v>42.23</v>
      </c>
      <c r="BR6" s="22">
        <f t="shared" si="8"/>
        <v>35.659999999999997</v>
      </c>
      <c r="BS6" s="22">
        <f t="shared" si="8"/>
        <v>46.34</v>
      </c>
      <c r="BT6" s="22">
        <f t="shared" si="8"/>
        <v>39.11</v>
      </c>
      <c r="BU6" s="22">
        <f t="shared" si="8"/>
        <v>40.89</v>
      </c>
      <c r="BV6" s="22">
        <f t="shared" si="8"/>
        <v>41.25</v>
      </c>
      <c r="BW6" s="22">
        <f t="shared" si="8"/>
        <v>42.5</v>
      </c>
      <c r="BX6" s="22">
        <f t="shared" si="8"/>
        <v>41.84</v>
      </c>
      <c r="BY6" s="22">
        <f t="shared" si="8"/>
        <v>41.44</v>
      </c>
      <c r="BZ6" s="21" t="str">
        <f>IF(BZ7="","",IF(BZ7="-","【-】","【"&amp;SUBSTITUTE(TEXT(BZ7,"#,##0.00"),"-","△")&amp;"】"))</f>
        <v>【54.59】</v>
      </c>
      <c r="CA6" s="22">
        <f>IF(CA7="",NA(),CA7)</f>
        <v>1771.99</v>
      </c>
      <c r="CB6" s="22">
        <f t="shared" ref="CB6:CJ6" si="9">IF(CB7="",NA(),CB7)</f>
        <v>490.33</v>
      </c>
      <c r="CC6" s="22">
        <f t="shared" si="9"/>
        <v>722.37</v>
      </c>
      <c r="CD6" s="22">
        <f t="shared" si="9"/>
        <v>568.38</v>
      </c>
      <c r="CE6" s="22">
        <f t="shared" si="9"/>
        <v>673.22</v>
      </c>
      <c r="CF6" s="22">
        <f t="shared" si="9"/>
        <v>383.2</v>
      </c>
      <c r="CG6" s="22">
        <f t="shared" si="9"/>
        <v>383.25</v>
      </c>
      <c r="CH6" s="22">
        <f t="shared" si="9"/>
        <v>377.72</v>
      </c>
      <c r="CI6" s="22">
        <f t="shared" si="9"/>
        <v>390.47</v>
      </c>
      <c r="CJ6" s="22">
        <f t="shared" si="9"/>
        <v>403.61</v>
      </c>
      <c r="CK6" s="21" t="str">
        <f>IF(CK7="","",IF(CK7="-","【-】","【"&amp;SUBSTITUTE(TEXT(CK7,"#,##0.00"),"-","△")&amp;"】"))</f>
        <v>【301.20】</v>
      </c>
      <c r="CL6" s="22">
        <f>IF(CL7="",NA(),CL7)</f>
        <v>26.7</v>
      </c>
      <c r="CM6" s="22">
        <f t="shared" ref="CM6:CU6" si="10">IF(CM7="",NA(),CM7)</f>
        <v>44.08</v>
      </c>
      <c r="CN6" s="22">
        <f t="shared" si="10"/>
        <v>40.68</v>
      </c>
      <c r="CO6" s="22">
        <f t="shared" si="10"/>
        <v>38.68</v>
      </c>
      <c r="CP6" s="22">
        <f t="shared" si="10"/>
        <v>42.56</v>
      </c>
      <c r="CQ6" s="22">
        <f t="shared" si="10"/>
        <v>47.95</v>
      </c>
      <c r="CR6" s="22">
        <f t="shared" si="10"/>
        <v>48.26</v>
      </c>
      <c r="CS6" s="22">
        <f t="shared" si="10"/>
        <v>48.01</v>
      </c>
      <c r="CT6" s="22">
        <f t="shared" si="10"/>
        <v>49.08</v>
      </c>
      <c r="CU6" s="22">
        <f t="shared" si="10"/>
        <v>51.46</v>
      </c>
      <c r="CV6" s="21" t="str">
        <f>IF(CV7="","",IF(CV7="-","【-】","【"&amp;SUBSTITUTE(TEXT(CV7,"#,##0.00"),"-","△")&amp;"】"))</f>
        <v>【56.42】</v>
      </c>
      <c r="CW6" s="22">
        <f>IF(CW7="",NA(),CW7)</f>
        <v>76.48</v>
      </c>
      <c r="CX6" s="22">
        <f t="shared" ref="CX6:DF6" si="11">IF(CX7="",NA(),CX7)</f>
        <v>74</v>
      </c>
      <c r="CY6" s="22">
        <f t="shared" si="11"/>
        <v>65.48</v>
      </c>
      <c r="CZ6" s="22">
        <f t="shared" si="11"/>
        <v>66.42</v>
      </c>
      <c r="DA6" s="22">
        <f t="shared" si="11"/>
        <v>60.21</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13.68</v>
      </c>
      <c r="EE6" s="22">
        <f t="shared" ref="EE6:EM6" si="14">IF(EE7="",NA(),EE7)</f>
        <v>5.5</v>
      </c>
      <c r="EF6" s="22">
        <f t="shared" si="14"/>
        <v>2.89</v>
      </c>
      <c r="EG6" s="22">
        <f t="shared" si="14"/>
        <v>5.7</v>
      </c>
      <c r="EH6" s="22">
        <f t="shared" si="14"/>
        <v>5.7</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74462</v>
      </c>
      <c r="D7" s="24">
        <v>47</v>
      </c>
      <c r="E7" s="24">
        <v>1</v>
      </c>
      <c r="F7" s="24">
        <v>0</v>
      </c>
      <c r="G7" s="24">
        <v>0</v>
      </c>
      <c r="H7" s="24" t="s">
        <v>97</v>
      </c>
      <c r="I7" s="24" t="s">
        <v>98</v>
      </c>
      <c r="J7" s="24" t="s">
        <v>99</v>
      </c>
      <c r="K7" s="24" t="s">
        <v>100</v>
      </c>
      <c r="L7" s="24" t="s">
        <v>101</v>
      </c>
      <c r="M7" s="24" t="s">
        <v>102</v>
      </c>
      <c r="N7" s="25" t="s">
        <v>103</v>
      </c>
      <c r="O7" s="25" t="s">
        <v>104</v>
      </c>
      <c r="P7" s="25">
        <v>97.87</v>
      </c>
      <c r="Q7" s="25">
        <v>3790</v>
      </c>
      <c r="R7" s="25">
        <v>1172</v>
      </c>
      <c r="S7" s="25">
        <v>209.46</v>
      </c>
      <c r="T7" s="25">
        <v>5.6</v>
      </c>
      <c r="U7" s="25">
        <v>1149</v>
      </c>
      <c r="V7" s="25">
        <v>6.49</v>
      </c>
      <c r="W7" s="25">
        <v>177.04</v>
      </c>
      <c r="X7" s="25">
        <v>33.86</v>
      </c>
      <c r="Y7" s="25">
        <v>89.01</v>
      </c>
      <c r="Z7" s="25">
        <v>86.04</v>
      </c>
      <c r="AA7" s="25">
        <v>77.84</v>
      </c>
      <c r="AB7" s="25">
        <v>47.06</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997.72</v>
      </c>
      <c r="BF7" s="25">
        <v>1009.37</v>
      </c>
      <c r="BG7" s="25">
        <v>997.14</v>
      </c>
      <c r="BH7" s="25">
        <v>941.84</v>
      </c>
      <c r="BI7" s="25">
        <v>927.66</v>
      </c>
      <c r="BJ7" s="25">
        <v>1302.33</v>
      </c>
      <c r="BK7" s="25">
        <v>1274.21</v>
      </c>
      <c r="BL7" s="25">
        <v>1183.92</v>
      </c>
      <c r="BM7" s="25">
        <v>1128.72</v>
      </c>
      <c r="BN7" s="25">
        <v>1125.25</v>
      </c>
      <c r="BO7" s="25">
        <v>940.88</v>
      </c>
      <c r="BP7" s="25">
        <v>18.62</v>
      </c>
      <c r="BQ7" s="25">
        <v>42.23</v>
      </c>
      <c r="BR7" s="25">
        <v>35.659999999999997</v>
      </c>
      <c r="BS7" s="25">
        <v>46.34</v>
      </c>
      <c r="BT7" s="25">
        <v>39.11</v>
      </c>
      <c r="BU7" s="25">
        <v>40.89</v>
      </c>
      <c r="BV7" s="25">
        <v>41.25</v>
      </c>
      <c r="BW7" s="25">
        <v>42.5</v>
      </c>
      <c r="BX7" s="25">
        <v>41.84</v>
      </c>
      <c r="BY7" s="25">
        <v>41.44</v>
      </c>
      <c r="BZ7" s="25">
        <v>54.59</v>
      </c>
      <c r="CA7" s="25">
        <v>1771.99</v>
      </c>
      <c r="CB7" s="25">
        <v>490.33</v>
      </c>
      <c r="CC7" s="25">
        <v>722.37</v>
      </c>
      <c r="CD7" s="25">
        <v>568.38</v>
      </c>
      <c r="CE7" s="25">
        <v>673.22</v>
      </c>
      <c r="CF7" s="25">
        <v>383.2</v>
      </c>
      <c r="CG7" s="25">
        <v>383.25</v>
      </c>
      <c r="CH7" s="25">
        <v>377.72</v>
      </c>
      <c r="CI7" s="25">
        <v>390.47</v>
      </c>
      <c r="CJ7" s="25">
        <v>403.61</v>
      </c>
      <c r="CK7" s="25">
        <v>301.2</v>
      </c>
      <c r="CL7" s="25">
        <v>26.7</v>
      </c>
      <c r="CM7" s="25">
        <v>44.08</v>
      </c>
      <c r="CN7" s="25">
        <v>40.68</v>
      </c>
      <c r="CO7" s="25">
        <v>38.68</v>
      </c>
      <c r="CP7" s="25">
        <v>42.56</v>
      </c>
      <c r="CQ7" s="25">
        <v>47.95</v>
      </c>
      <c r="CR7" s="25">
        <v>48.26</v>
      </c>
      <c r="CS7" s="25">
        <v>48.01</v>
      </c>
      <c r="CT7" s="25">
        <v>49.08</v>
      </c>
      <c r="CU7" s="25">
        <v>51.46</v>
      </c>
      <c r="CV7" s="25">
        <v>56.42</v>
      </c>
      <c r="CW7" s="25">
        <v>76.48</v>
      </c>
      <c r="CX7" s="25">
        <v>74</v>
      </c>
      <c r="CY7" s="25">
        <v>65.48</v>
      </c>
      <c r="CZ7" s="25">
        <v>66.42</v>
      </c>
      <c r="DA7" s="25">
        <v>60.21</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13.68</v>
      </c>
      <c r="EE7" s="25">
        <v>5.5</v>
      </c>
      <c r="EF7" s="25">
        <v>2.89</v>
      </c>
      <c r="EG7" s="25">
        <v>5.7</v>
      </c>
      <c r="EH7" s="25">
        <v>5.7</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110</v>
      </c>
    </row>
    <row r="12" spans="1:144" x14ac:dyDescent="0.15">
      <c r="B12">
        <v>1</v>
      </c>
      <c r="C12">
        <v>1</v>
      </c>
      <c r="D12">
        <v>1</v>
      </c>
      <c r="E12">
        <v>2</v>
      </c>
      <c r="F12">
        <v>3</v>
      </c>
      <c r="G12" t="s">
        <v>111</v>
      </c>
    </row>
    <row r="13" spans="1:144" x14ac:dyDescent="0.15">
      <c r="B13" t="s">
        <v>112</v>
      </c>
      <c r="C13" t="s">
        <v>112</v>
      </c>
      <c r="D13" t="s">
        <v>113</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