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kancl059\Desktop\経営分析表\"/>
    </mc:Choice>
  </mc:AlternateContent>
  <xr:revisionPtr revIDLastSave="0" documentId="13_ncr:1_{48B57F7D-3863-462C-89E2-A14C71F0EFC6}" xr6:coauthVersionLast="47" xr6:coauthVersionMax="47" xr10:uidLastSave="{00000000-0000-0000-0000-000000000000}"/>
  <workbookProtection workbookAlgorithmName="SHA-512" workbookHashValue="57BC2VJ2Wx36il6gcPV58FsVn8ZMmWoTwEaGXh2d5sZ/oxl7yY6WI7NYFfdO0x/KbI3+WLvqZc4iocw66NHtWQ==" workbookSaltValue="PAFu8rraeO9Bf4kWauwXGA==" workbookSpinCount="100000" lockStructure="1"/>
  <bookViews>
    <workbookView xWindow="-120" yWindow="-120" windowWidth="24240" windowHeight="1314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T6" i="5"/>
  <c r="S6" i="5"/>
  <c r="R6" i="5"/>
  <c r="Q6" i="5"/>
  <c r="W10" i="4" s="1"/>
  <c r="P6" i="5"/>
  <c r="O6" i="5"/>
  <c r="N6" i="5"/>
  <c r="B10" i="4" s="1"/>
  <c r="M6" i="5"/>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E85" i="4"/>
  <c r="AL10" i="4"/>
  <c r="P10" i="4"/>
  <c r="I10" i="4"/>
  <c r="BB8" i="4"/>
  <c r="AT8" i="4"/>
  <c r="AL8" i="4"/>
  <c r="AD8" i="4"/>
  <c r="W8" i="4"/>
  <c r="P8" i="4"/>
  <c r="I8" i="4"/>
  <c r="B6" i="4"/>
</calcChain>
</file>

<file path=xl/sharedStrings.xml><?xml version="1.0" encoding="utf-8"?>
<sst xmlns="http://schemas.openxmlformats.org/spreadsheetml/2006/main" count="233" uniqueCount="117">
  <si>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</si>
  <si>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</si>
  <si>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</si>
  <si>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</si>
  <si>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</si>
  <si>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</si>
  <si>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</si>
  <si>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</si>
  <si>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</si>
  <si>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</si>
  <si>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</si>
  <si>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</si>
  <si>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</si>
  <si>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</si>
  <si>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</si>
  <si>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</si>
  <si>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</si>
  <si>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</si>
  <si>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</si>
  <si>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</si>
  <si>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</si>
  <si>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</si>
  <si>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</si>
  <si>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</si>
  <si>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</si>
  <si>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</si>
  <si>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</si>
  <si>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</si>
  <si>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</si>
  <si>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</si>
  <si>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</si>
  <si>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</si>
  <si>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</si>
  <si>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</si>
  <si>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</si>
  <si>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</si>
  <si>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</si>
  <si>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</si>
  <si>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</si>
  <si>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</si>
  <si>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</si>
  <si>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</si>
  <si>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</si>
  <si>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</si>
  <si>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</si>
  <si>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</si>
  <si>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</si>
  <si>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</si>
  <si>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</si>
  <si>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</si>
  <si>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</si>
  <si>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</si>
  <si>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</si>
  <si>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</si>
  <si>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</si>
  <si>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</si>
  <si>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</si>
  <si>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</si>
  <si>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</si>
  <si>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</si>
  <si>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</si>
  <si>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</si>
  <si>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</si>
  <si>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</si>
  <si>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</si>
  <si>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</si>
  <si>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</si>
  <si>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</si>
  <si>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</si>
  <si>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</si>
  <si>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</si>
  <si>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</si>
  <si>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</si>
  <si>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</si>
  <si>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</si>
  <si>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</si>
  <si>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</si>
  <si>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</si>
  <si>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</si>
  <si>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</si>
  <si>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</si>
  <si>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</si>
  <si>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</si>
  <si>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</si>
  <si>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</si>
  <si>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</si>
  <si>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</si>
  <si>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</si>
  <si>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</si>
  <si>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</si>
  <si>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</si>
  <si>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</si>
  <si>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</si>
  <si>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</si>
  <si>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</si>
  <si>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</si>
  <si>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金山町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</si>
  <si>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</si>
  <si>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</si>
  <si>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</si>
  <si>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</si>
  <si>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</si>
  <si>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</si>
  <si>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</si>
  <si>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</si>
  <si>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</si>
  <si>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</si>
  <si>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</si>
  <si>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</si>
  <si>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</si>
  <si>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</si>
  <si>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</si>
  <si>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</si>
  <si>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</si>
  <si>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当該事業は新たな設備投資を進めており、令和元年度に金山町統合簡水事業として経営統合を完了した。しかし、収益的収支比率が100%を下回っており、年度によっては60～70%台の当該比率の年度があり、事業の経営改善を進めていく必要がある。
　原因として同規模の自治体に比べて料金回収率は上回っていることが多いが、給水原価及び施設利用率が下回っているため経営の効率性が低下していることが考えられる。給水区域の拡大も進めているが、高齢化率の上昇及び人口の減少、さらには空家が増加している。現在は大規模災害の各種復旧工事が行われているため使用料収入が増加しているものの、令和４年度の只見線の復旧工事終了をもって大規模な復旧工事は終了となる。今後は使用料収入の大幅な減少も大きな課題である。
　当町の簡易水道事業は昭和30年代より開始され、町の地理的要因から配水施設なども複数の地区ごとに必要なため、維持管理費についても増大する可能性がある。地方債の償還についても大きな負担となることから維持管理費の問題と併せて使用料金の設定を、令和５年度開始予定の簡易水道事業の公営企業会計の導入を足掛かりとして検討する必要がある。</t>
    <rPh sb="150" eb="151">
      <t>オオ</t>
    </rPh>
    <rPh sb="459" eb="461">
      <t>レイワ</t>
    </rPh>
    <rPh sb="462" eb="464">
      <t>ネンド</t>
    </rPh>
    <rPh sb="464" eb="466">
      <t>カイシ</t>
    </rPh>
    <rPh sb="466" eb="468">
      <t>ヨテイ</t>
    </rPh>
    <rPh sb="486" eb="488">
      <t>アシガ</t>
    </rPh>
    <rPh sb="493" eb="495">
      <t>ケントウ</t>
    </rPh>
    <phoneticPr fontId="4"/>
  </si>
  <si>
    <t>　水道管の管路の更新率は最近5年間の平均では４年間は類似団体の平均を上回っているが、修繕費用は高額なため配水施設などの維持管理費とともに長期的な視点での改修計画を、令和５年度開始予定の簡易水道事業の公営企業会計導入に併せて検討する必要がある。</t>
    <rPh sb="23" eb="25">
      <t>ネンカン</t>
    </rPh>
    <rPh sb="82" eb="84">
      <t>レイワ</t>
    </rPh>
    <rPh sb="85" eb="87">
      <t>ネンド</t>
    </rPh>
    <rPh sb="87" eb="89">
      <t>カイシ</t>
    </rPh>
    <rPh sb="89" eb="91">
      <t>ヨテイ</t>
    </rPh>
    <phoneticPr fontId="4"/>
  </si>
  <si>
    <t>　現時点でも収益的収支比率が100%を下回っており、今後は人口減少や高齢化の問題から使用料収入の減少が予想され、収入の面でも大きな課題となる。また。当町では地理的要因から一定の地区ごとに水源地や配水施設があり、施設の維持管理費についても大きな課題となる。令和５年度開始予定の公営企業会計への導入に向けて、経営の長期的な視点から施設管理の効率化及び維持費用の平準化、さらには使用料の改定も検討する必要がある。</t>
    <rPh sb="127" eb="129">
      <t>レイワ</t>
    </rPh>
    <rPh sb="130" eb="132">
      <t>ネンド</t>
    </rPh>
    <rPh sb="132" eb="134">
      <t>カイシ</t>
    </rPh>
    <rPh sb="134" eb="136">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</si>
</sst>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3.69</c:v>
                </c:pt>
                <c:pt idx="1">
                  <c:v>2.0099999999999998</c:v>
                </c:pt>
                <c:pt idx="2">
                  <c:v>0.46</c:v>
                </c:pt>
                <c:pt idx="3">
                  <c:v>0.73</c:v>
                </c:pt>
                <c:pt idx="4">
                  <c:v>0.38</c:v>
                </c:pt>
              </c:numCache>
            </c:numRef>
          </c:val>
          <c:extLst>
            <c:ext xmlns:c16="http://schemas.microsoft.com/office/drawing/2014/chart" uri="{C3380CC4-5D6E-409C-BE32-E72D297353CC}">
              <c16:uniqueId val="{00000000-8EBB-4995-BE63-BC01313F180A}"/>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0.62</c:v>
                </c:pt>
                <c:pt idx="2">
                  <c:v>0.39</c:v>
                </c:pt>
                <c:pt idx="3">
                  <c:v>0.61</c:v>
                </c:pt>
                <c:pt idx="4">
                  <c:v>0.4</c:v>
                </c:pt>
              </c:numCache>
            </c:numRef>
          </c:val>
          <c:smooth val="0"/>
          <c:extLst>
            <c:ext xmlns:c16="http://schemas.microsoft.com/office/drawing/2014/chart" uri="{C3380CC4-5D6E-409C-BE32-E72D297353CC}">
              <c16:uniqueId val="{00000001-8EBB-4995-BE63-BC01313F180A}"/>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38.520000000000003</c:v>
                </c:pt>
                <c:pt idx="1">
                  <c:v>43.76</c:v>
                </c:pt>
                <c:pt idx="2">
                  <c:v>42.68</c:v>
                </c:pt>
                <c:pt idx="3">
                  <c:v>43.43</c:v>
                </c:pt>
                <c:pt idx="4">
                  <c:v>46.7</c:v>
                </c:pt>
              </c:numCache>
            </c:numRef>
          </c:val>
          <c:extLst>
            <c:ext xmlns:c16="http://schemas.microsoft.com/office/drawing/2014/chart" uri="{C3380CC4-5D6E-409C-BE32-E72D297353CC}">
              <c16:uniqueId val="{00000000-8218-476F-ABA2-DE7B974BE128}"/>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47.95</c:v>
                </c:pt>
                <c:pt idx="1">
                  <c:v>48.26</c:v>
                </c:pt>
                <c:pt idx="2">
                  <c:v>48.01</c:v>
                </c:pt>
                <c:pt idx="3">
                  <c:v>49.08</c:v>
                </c:pt>
                <c:pt idx="4">
                  <c:v>51.46</c:v>
                </c:pt>
              </c:numCache>
            </c:numRef>
          </c:val>
          <c:smooth val="0"/>
          <c:extLst>
            <c:ext xmlns:c16="http://schemas.microsoft.com/office/drawing/2014/chart" uri="{C3380CC4-5D6E-409C-BE32-E72D297353CC}">
              <c16:uniqueId val="{00000001-8218-476F-ABA2-DE7B974BE128}"/>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76.739999999999995</c:v>
                </c:pt>
                <c:pt idx="1">
                  <c:v>76.209999999999994</c:v>
                </c:pt>
                <c:pt idx="2">
                  <c:v>68.760000000000005</c:v>
                </c:pt>
                <c:pt idx="3">
                  <c:v>65.81</c:v>
                </c:pt>
                <c:pt idx="4">
                  <c:v>64.19</c:v>
                </c:pt>
              </c:numCache>
            </c:numRef>
          </c:val>
          <c:extLst>
            <c:ext xmlns:c16="http://schemas.microsoft.com/office/drawing/2014/chart" uri="{C3380CC4-5D6E-409C-BE32-E72D297353CC}">
              <c16:uniqueId val="{00000000-A018-4BC7-A43E-A4C1116E7514}"/>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74.900000000000006</c:v>
                </c:pt>
                <c:pt idx="1">
                  <c:v>72.72</c:v>
                </c:pt>
                <c:pt idx="2">
                  <c:v>72.75</c:v>
                </c:pt>
                <c:pt idx="3">
                  <c:v>71.27</c:v>
                </c:pt>
                <c:pt idx="4">
                  <c:v>68.58</c:v>
                </c:pt>
              </c:numCache>
            </c:numRef>
          </c:val>
          <c:smooth val="0"/>
          <c:extLst>
            <c:ext xmlns:c16="http://schemas.microsoft.com/office/drawing/2014/chart" uri="{C3380CC4-5D6E-409C-BE32-E72D297353CC}">
              <c16:uniqueId val="{00000001-A018-4BC7-A43E-A4C1116E7514}"/>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80.56</c:v>
                </c:pt>
                <c:pt idx="1">
                  <c:v>73.489999999999995</c:v>
                </c:pt>
                <c:pt idx="2">
                  <c:v>74.86</c:v>
                </c:pt>
                <c:pt idx="3">
                  <c:v>64.930000000000007</c:v>
                </c:pt>
                <c:pt idx="4">
                  <c:v>50.34</c:v>
                </c:pt>
              </c:numCache>
            </c:numRef>
          </c:val>
          <c:extLst>
            <c:ext xmlns:c16="http://schemas.microsoft.com/office/drawing/2014/chart" uri="{C3380CC4-5D6E-409C-BE32-E72D297353CC}">
              <c16:uniqueId val="{00000000-4E20-4DBB-9E59-3E8F16044E2E}"/>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74.05</c:v>
                </c:pt>
                <c:pt idx="1">
                  <c:v>73.25</c:v>
                </c:pt>
                <c:pt idx="2">
                  <c:v>75.06</c:v>
                </c:pt>
                <c:pt idx="3">
                  <c:v>73.22</c:v>
                </c:pt>
                <c:pt idx="4">
                  <c:v>69.05</c:v>
                </c:pt>
              </c:numCache>
            </c:numRef>
          </c:val>
          <c:smooth val="0"/>
          <c:extLst>
            <c:ext xmlns:c16="http://schemas.microsoft.com/office/drawing/2014/chart" uri="{C3380CC4-5D6E-409C-BE32-E72D297353CC}">
              <c16:uniqueId val="{00000001-4E20-4DBB-9E59-3E8F16044E2E}"/>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FE7-4AB4-B7AC-BF3BFDAECEF1}"/>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E7-4AB4-B7AC-BF3BFDAECEF1}"/>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D51-4429-AAFE-C7428AE1E38F}"/>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51-4429-AAFE-C7428AE1E38F}"/>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9E0-4BE0-BAC1-D8245BCCB7CB}"/>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9E0-4BE0-BAC1-D8245BCCB7CB}"/>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BC2-4CBB-B495-E16FC9D0DA64}"/>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C2-4CBB-B495-E16FC9D0DA64}"/>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1271.75</c:v>
                </c:pt>
                <c:pt idx="1">
                  <c:v>1252.6500000000001</c:v>
                </c:pt>
                <c:pt idx="2">
                  <c:v>1327.39</c:v>
                </c:pt>
                <c:pt idx="3">
                  <c:v>1478.99</c:v>
                </c:pt>
                <c:pt idx="4">
                  <c:v>1581.26</c:v>
                </c:pt>
              </c:numCache>
            </c:numRef>
          </c:val>
          <c:extLst>
            <c:ext xmlns:c16="http://schemas.microsoft.com/office/drawing/2014/chart" uri="{C3380CC4-5D6E-409C-BE32-E72D297353CC}">
              <c16:uniqueId val="{00000000-959E-4EDF-8DE7-6E6C4B0C63E6}"/>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1302.33</c:v>
                </c:pt>
                <c:pt idx="1">
                  <c:v>1274.21</c:v>
                </c:pt>
                <c:pt idx="2">
                  <c:v>1183.92</c:v>
                </c:pt>
                <c:pt idx="3">
                  <c:v>1128.72</c:v>
                </c:pt>
                <c:pt idx="4">
                  <c:v>1125.25</c:v>
                </c:pt>
              </c:numCache>
            </c:numRef>
          </c:val>
          <c:smooth val="0"/>
          <c:extLst>
            <c:ext xmlns:c16="http://schemas.microsoft.com/office/drawing/2014/chart" uri="{C3380CC4-5D6E-409C-BE32-E72D297353CC}">
              <c16:uniqueId val="{00000001-959E-4EDF-8DE7-6E6C4B0C63E6}"/>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63.96</c:v>
                </c:pt>
                <c:pt idx="1">
                  <c:v>61.39</c:v>
                </c:pt>
                <c:pt idx="2">
                  <c:v>57.89</c:v>
                </c:pt>
                <c:pt idx="3">
                  <c:v>46.67</c:v>
                </c:pt>
                <c:pt idx="4">
                  <c:v>41.43</c:v>
                </c:pt>
              </c:numCache>
            </c:numRef>
          </c:val>
          <c:extLst>
            <c:ext xmlns:c16="http://schemas.microsoft.com/office/drawing/2014/chart" uri="{C3380CC4-5D6E-409C-BE32-E72D297353CC}">
              <c16:uniqueId val="{00000000-70D8-4C74-B57B-DBC0D1B00141}"/>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40.89</c:v>
                </c:pt>
                <c:pt idx="1">
                  <c:v>41.25</c:v>
                </c:pt>
                <c:pt idx="2">
                  <c:v>42.5</c:v>
                </c:pt>
                <c:pt idx="3">
                  <c:v>41.84</c:v>
                </c:pt>
                <c:pt idx="4">
                  <c:v>41.44</c:v>
                </c:pt>
              </c:numCache>
            </c:numRef>
          </c:val>
          <c:smooth val="0"/>
          <c:extLst>
            <c:ext xmlns:c16="http://schemas.microsoft.com/office/drawing/2014/chart" uri="{C3380CC4-5D6E-409C-BE32-E72D297353CC}">
              <c16:uniqueId val="{00000001-70D8-4C74-B57B-DBC0D1B00141}"/>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433.89</c:v>
                </c:pt>
                <c:pt idx="1">
                  <c:v>429.92</c:v>
                </c:pt>
                <c:pt idx="2">
                  <c:v>497.05</c:v>
                </c:pt>
                <c:pt idx="3">
                  <c:v>589.38</c:v>
                </c:pt>
                <c:pt idx="4">
                  <c:v>658.08</c:v>
                </c:pt>
              </c:numCache>
            </c:numRef>
          </c:val>
          <c:extLst>
            <c:ext xmlns:c16="http://schemas.microsoft.com/office/drawing/2014/chart" uri="{C3380CC4-5D6E-409C-BE32-E72D297353CC}">
              <c16:uniqueId val="{00000000-736E-4E13-A88F-44C9F767533A}"/>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383.2</c:v>
                </c:pt>
                <c:pt idx="1">
                  <c:v>383.25</c:v>
                </c:pt>
                <c:pt idx="2">
                  <c:v>377.72</c:v>
                </c:pt>
                <c:pt idx="3">
                  <c:v>390.47</c:v>
                </c:pt>
                <c:pt idx="4">
                  <c:v>403.61</c:v>
                </c:pt>
              </c:numCache>
            </c:numRef>
          </c:val>
          <c:smooth val="0"/>
          <c:extLst>
            <c:ext xmlns:c16="http://schemas.microsoft.com/office/drawing/2014/chart" uri="{C3380CC4-5D6E-409C-BE32-E72D297353CC}">
              <c16:uniqueId val="{00000001-736E-4E13-A88F-44C9F767533A}"/>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福島県　金山町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8" t="s">
        <v>1</v>
      </c>
      <c r="C7" s="58"/>
      <c r="D7" s="58"/>
      <c r="E7" s="58"/>
      <c r="F7" s="58"/>
      <c r="G7" s="58"/>
      <c r="H7" s="58"/>
      <c r="I7" s="58" t="s">
        <v>2</v>
      </c>
      <c r="J7" s="58"/>
      <c r="K7" s="58"/>
      <c r="L7" s="58"/>
      <c r="M7" s="58"/>
      <c r="N7" s="58"/>
      <c r="O7" s="58"/>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8" t="s">
        <v>7</v>
      </c>
      <c r="AU7" s="58"/>
      <c r="AV7" s="58"/>
      <c r="AW7" s="58"/>
      <c r="AX7" s="58"/>
      <c r="AY7" s="58"/>
      <c r="AZ7" s="58"/>
      <c r="BA7" s="58"/>
      <c r="BB7" s="58" t="s">
        <v>8</v>
      </c>
      <c r="BC7" s="58"/>
      <c r="BD7" s="58"/>
      <c r="BE7" s="58"/>
      <c r="BF7" s="58"/>
      <c r="BG7" s="58"/>
      <c r="BH7" s="58"/>
      <c r="BI7" s="58"/>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水道事業</v>
      </c>
      <c r="J8" s="66"/>
      <c r="K8" s="66"/>
      <c r="L8" s="66"/>
      <c r="M8" s="66"/>
      <c r="N8" s="66"/>
      <c r="O8" s="66"/>
      <c r="P8" s="66" t="str">
        <f>データ!$K$6</f>
        <v>簡易水道事業</v>
      </c>
      <c r="Q8" s="66"/>
      <c r="R8" s="66"/>
      <c r="S8" s="66"/>
      <c r="T8" s="66"/>
      <c r="U8" s="66"/>
      <c r="V8" s="66"/>
      <c r="W8" s="66" t="str">
        <f>データ!$L$6</f>
        <v>D4</v>
      </c>
      <c r="X8" s="66"/>
      <c r="Y8" s="66"/>
      <c r="Z8" s="66"/>
      <c r="AA8" s="66"/>
      <c r="AB8" s="66"/>
      <c r="AC8" s="66"/>
      <c r="AD8" s="66" t="str">
        <f>データ!$M$6</f>
        <v>非設置</v>
      </c>
      <c r="AE8" s="66"/>
      <c r="AF8" s="66"/>
      <c r="AG8" s="66"/>
      <c r="AH8" s="66"/>
      <c r="AI8" s="66"/>
      <c r="AJ8" s="66"/>
      <c r="AK8" s="2"/>
      <c r="AL8" s="55">
        <f>データ!$R$6</f>
        <v>1875</v>
      </c>
      <c r="AM8" s="55"/>
      <c r="AN8" s="55"/>
      <c r="AO8" s="55"/>
      <c r="AP8" s="55"/>
      <c r="AQ8" s="55"/>
      <c r="AR8" s="55"/>
      <c r="AS8" s="55"/>
      <c r="AT8" s="45">
        <f>データ!$S$6</f>
        <v>293.92</v>
      </c>
      <c r="AU8" s="45"/>
      <c r="AV8" s="45"/>
      <c r="AW8" s="45"/>
      <c r="AX8" s="45"/>
      <c r="AY8" s="45"/>
      <c r="AZ8" s="45"/>
      <c r="BA8" s="45"/>
      <c r="BB8" s="45">
        <f>データ!$T$6</f>
        <v>6.38</v>
      </c>
      <c r="BC8" s="45"/>
      <c r="BD8" s="45"/>
      <c r="BE8" s="45"/>
      <c r="BF8" s="45"/>
      <c r="BG8" s="45"/>
      <c r="BH8" s="45"/>
      <c r="BI8" s="45"/>
      <c r="BJ8" s="3"/>
      <c r="BK8" s="3"/>
      <c r="BL8" s="67" t="s">
        <v>10</v>
      </c>
      <c r="BM8" s="68"/>
      <c r="BN8" s="56" t="s">
        <v>11</v>
      </c>
      <c r="BO8" s="56"/>
      <c r="BP8" s="56"/>
      <c r="BQ8" s="56"/>
      <c r="BR8" s="56"/>
      <c r="BS8" s="56"/>
      <c r="BT8" s="56"/>
      <c r="BU8" s="56"/>
      <c r="BV8" s="56"/>
      <c r="BW8" s="56"/>
      <c r="BX8" s="56"/>
      <c r="BY8" s="57"/>
    </row>
    <row r="9" spans="1:78" ht="18.75" customHeight="1" x14ac:dyDescent="0.15">
      <c r="A9" s="2"/>
      <c r="B9" s="58" t="s">
        <v>12</v>
      </c>
      <c r="C9" s="58"/>
      <c r="D9" s="58"/>
      <c r="E9" s="58"/>
      <c r="F9" s="58"/>
      <c r="G9" s="58"/>
      <c r="H9" s="58"/>
      <c r="I9" s="58" t="s">
        <v>13</v>
      </c>
      <c r="J9" s="58"/>
      <c r="K9" s="58"/>
      <c r="L9" s="58"/>
      <c r="M9" s="58"/>
      <c r="N9" s="58"/>
      <c r="O9" s="58"/>
      <c r="P9" s="58" t="s">
        <v>14</v>
      </c>
      <c r="Q9" s="58"/>
      <c r="R9" s="58"/>
      <c r="S9" s="58"/>
      <c r="T9" s="58"/>
      <c r="U9" s="58"/>
      <c r="V9" s="58"/>
      <c r="W9" s="58" t="s">
        <v>15</v>
      </c>
      <c r="X9" s="58"/>
      <c r="Y9" s="58"/>
      <c r="Z9" s="58"/>
      <c r="AA9" s="58"/>
      <c r="AB9" s="58"/>
      <c r="AC9" s="58"/>
      <c r="AD9" s="2"/>
      <c r="AE9" s="2"/>
      <c r="AF9" s="2"/>
      <c r="AG9" s="2"/>
      <c r="AH9" s="3"/>
      <c r="AI9" s="2"/>
      <c r="AJ9" s="2"/>
      <c r="AK9" s="2"/>
      <c r="AL9" s="58" t="s">
        <v>16</v>
      </c>
      <c r="AM9" s="58"/>
      <c r="AN9" s="58"/>
      <c r="AO9" s="58"/>
      <c r="AP9" s="58"/>
      <c r="AQ9" s="58"/>
      <c r="AR9" s="58"/>
      <c r="AS9" s="58"/>
      <c r="AT9" s="58" t="s">
        <v>17</v>
      </c>
      <c r="AU9" s="58"/>
      <c r="AV9" s="58"/>
      <c r="AW9" s="58"/>
      <c r="AX9" s="58"/>
      <c r="AY9" s="58"/>
      <c r="AZ9" s="58"/>
      <c r="BA9" s="58"/>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92.59</v>
      </c>
      <c r="Q10" s="45"/>
      <c r="R10" s="45"/>
      <c r="S10" s="45"/>
      <c r="T10" s="45"/>
      <c r="U10" s="45"/>
      <c r="V10" s="45"/>
      <c r="W10" s="55">
        <f>データ!$Q$6</f>
        <v>4233</v>
      </c>
      <c r="X10" s="55"/>
      <c r="Y10" s="55"/>
      <c r="Z10" s="55"/>
      <c r="AA10" s="55"/>
      <c r="AB10" s="55"/>
      <c r="AC10" s="55"/>
      <c r="AD10" s="2"/>
      <c r="AE10" s="2"/>
      <c r="AF10" s="2"/>
      <c r="AG10" s="2"/>
      <c r="AH10" s="2"/>
      <c r="AI10" s="2"/>
      <c r="AJ10" s="2"/>
      <c r="AK10" s="2"/>
      <c r="AL10" s="55">
        <f>データ!$U$6</f>
        <v>1712</v>
      </c>
      <c r="AM10" s="55"/>
      <c r="AN10" s="55"/>
      <c r="AO10" s="55"/>
      <c r="AP10" s="55"/>
      <c r="AQ10" s="55"/>
      <c r="AR10" s="55"/>
      <c r="AS10" s="55"/>
      <c r="AT10" s="45">
        <f>データ!$V$6</f>
        <v>2.46</v>
      </c>
      <c r="AU10" s="45"/>
      <c r="AV10" s="45"/>
      <c r="AW10" s="45"/>
      <c r="AX10" s="45"/>
      <c r="AY10" s="45"/>
      <c r="AZ10" s="45"/>
      <c r="BA10" s="45"/>
      <c r="BB10" s="45">
        <f>データ!$W$6</f>
        <v>695.93</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6" t="s">
        <v>25</v>
      </c>
      <c r="BM14" s="37"/>
      <c r="BN14" s="37"/>
      <c r="BO14" s="37"/>
      <c r="BP14" s="37"/>
      <c r="BQ14" s="37"/>
      <c r="BR14" s="37"/>
      <c r="BS14" s="37"/>
      <c r="BT14" s="37"/>
      <c r="BU14" s="37"/>
      <c r="BV14" s="37"/>
      <c r="BW14" s="37"/>
      <c r="BX14" s="37"/>
      <c r="BY14" s="37"/>
      <c r="BZ14" s="38"/>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9"/>
      <c r="BM15" s="40"/>
      <c r="BN15" s="40"/>
      <c r="BO15" s="40"/>
      <c r="BP15" s="40"/>
      <c r="BQ15" s="40"/>
      <c r="BR15" s="40"/>
      <c r="BS15" s="40"/>
      <c r="BT15" s="40"/>
      <c r="BU15" s="40"/>
      <c r="BV15" s="40"/>
      <c r="BW15" s="40"/>
      <c r="BX15" s="40"/>
      <c r="BY15" s="40"/>
      <c r="BZ15" s="41"/>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114</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3"/>
      <c r="BM44" s="34"/>
      <c r="BN44" s="34"/>
      <c r="BO44" s="34"/>
      <c r="BP44" s="34"/>
      <c r="BQ44" s="34"/>
      <c r="BR44" s="34"/>
      <c r="BS44" s="34"/>
      <c r="BT44" s="34"/>
      <c r="BU44" s="34"/>
      <c r="BV44" s="34"/>
      <c r="BW44" s="34"/>
      <c r="BX44" s="34"/>
      <c r="BY44" s="34"/>
      <c r="BZ44" s="3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6" t="s">
        <v>26</v>
      </c>
      <c r="BM45" s="37"/>
      <c r="BN45" s="37"/>
      <c r="BO45" s="37"/>
      <c r="BP45" s="37"/>
      <c r="BQ45" s="37"/>
      <c r="BR45" s="37"/>
      <c r="BS45" s="37"/>
      <c r="BT45" s="37"/>
      <c r="BU45" s="37"/>
      <c r="BV45" s="37"/>
      <c r="BW45" s="37"/>
      <c r="BX45" s="37"/>
      <c r="BY45" s="37"/>
      <c r="BZ45" s="38"/>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9"/>
      <c r="BM46" s="40"/>
      <c r="BN46" s="40"/>
      <c r="BO46" s="40"/>
      <c r="BP46" s="40"/>
      <c r="BQ46" s="40"/>
      <c r="BR46" s="40"/>
      <c r="BS46" s="40"/>
      <c r="BT46" s="40"/>
      <c r="BU46" s="40"/>
      <c r="BV46" s="40"/>
      <c r="BW46" s="40"/>
      <c r="BX46" s="40"/>
      <c r="BY46" s="40"/>
      <c r="BZ46" s="41"/>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115</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0"/>
      <c r="BM60" s="31"/>
      <c r="BN60" s="31"/>
      <c r="BO60" s="31"/>
      <c r="BP60" s="31"/>
      <c r="BQ60" s="31"/>
      <c r="BR60" s="31"/>
      <c r="BS60" s="31"/>
      <c r="BT60" s="31"/>
      <c r="BU60" s="31"/>
      <c r="BV60" s="31"/>
      <c r="BW60" s="31"/>
      <c r="BX60" s="31"/>
      <c r="BY60" s="31"/>
      <c r="BZ60" s="32"/>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3"/>
      <c r="BM63" s="34"/>
      <c r="BN63" s="34"/>
      <c r="BO63" s="34"/>
      <c r="BP63" s="34"/>
      <c r="BQ63" s="34"/>
      <c r="BR63" s="34"/>
      <c r="BS63" s="34"/>
      <c r="BT63" s="34"/>
      <c r="BU63" s="34"/>
      <c r="BV63" s="34"/>
      <c r="BW63" s="34"/>
      <c r="BX63" s="34"/>
      <c r="BY63" s="34"/>
      <c r="BZ63" s="3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6" t="s">
        <v>28</v>
      </c>
      <c r="BM64" s="37"/>
      <c r="BN64" s="37"/>
      <c r="BO64" s="37"/>
      <c r="BP64" s="37"/>
      <c r="BQ64" s="37"/>
      <c r="BR64" s="37"/>
      <c r="BS64" s="37"/>
      <c r="BT64" s="37"/>
      <c r="BU64" s="37"/>
      <c r="BV64" s="37"/>
      <c r="BW64" s="37"/>
      <c r="BX64" s="37"/>
      <c r="BY64" s="37"/>
      <c r="BZ64" s="38"/>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9"/>
      <c r="BM65" s="40"/>
      <c r="BN65" s="40"/>
      <c r="BO65" s="40"/>
      <c r="BP65" s="40"/>
      <c r="BQ65" s="40"/>
      <c r="BR65" s="40"/>
      <c r="BS65" s="40"/>
      <c r="BT65" s="40"/>
      <c r="BU65" s="40"/>
      <c r="BV65" s="40"/>
      <c r="BW65" s="40"/>
      <c r="BX65" s="40"/>
      <c r="BY65" s="40"/>
      <c r="BZ65" s="41"/>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116</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3"/>
      <c r="BM82" s="34"/>
      <c r="BN82" s="34"/>
      <c r="BO82" s="34"/>
      <c r="BP82" s="34"/>
      <c r="BQ82" s="34"/>
      <c r="BR82" s="34"/>
      <c r="BS82" s="34"/>
      <c r="BT82" s="34"/>
      <c r="BU82" s="34"/>
      <c r="BV82" s="34"/>
      <c r="BW82" s="34"/>
      <c r="BX82" s="34"/>
      <c r="BY82" s="34"/>
      <c r="BZ82" s="3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【73.42】</v>
      </c>
      <c r="F85" s="13" t="s">
        <v>41</v>
      </c>
      <c r="G85" s="13" t="s">
        <v>42</v>
      </c>
      <c r="H85" s="13" t="str">
        <f>データ!BO6</f>
        <v>【940.88】</v>
      </c>
      <c r="I85" s="13" t="str">
        <f>データ!BZ6</f>
        <v>【54.59】</v>
      </c>
      <c r="J85" s="13" t="str">
        <f>データ!CK6</f>
        <v>【301.20】</v>
      </c>
      <c r="K85" s="13" t="str">
        <f>データ!CV6</f>
        <v>【56.42】</v>
      </c>
      <c r="L85" s="13" t="str">
        <f>データ!DG6</f>
        <v>【71.01】</v>
      </c>
      <c r="M85" s="13" t="s">
        <v>42</v>
      </c>
      <c r="N85" s="13" t="s">
        <v>42</v>
      </c>
      <c r="O85" s="13" t="str">
        <f>データ!EN6</f>
        <v>【0.58】</v>
      </c>
    </row>
  </sheetData>
  <sheetProtection algorithmName="SHA-512" hashValue="H4bFVhzUx+tJCvqipSCEzXamgODxI1DNQ7nVGBJK97eVWMn3WSmo5a7TKCU1qqca3x2N1wnbwc1hCKEmfwEN5g==" saltValue="q77Pg8ubhukTZ4O0yHNZY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2021</v>
      </c>
      <c r="C6" s="20">
        <f t="shared" ref="C6:W6" si="3">C7</f>
        <v>74454</v>
      </c>
      <c r="D6" s="20">
        <f t="shared" si="3"/>
        <v>47</v>
      </c>
      <c r="E6" s="20">
        <f t="shared" si="3"/>
        <v>1</v>
      </c>
      <c r="F6" s="20">
        <f t="shared" si="3"/>
        <v>0</v>
      </c>
      <c r="G6" s="20">
        <f t="shared" si="3"/>
        <v>0</v>
      </c>
      <c r="H6" s="20" t="str">
        <f t="shared" si="3"/>
        <v>福島県　金山町</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92.59</v>
      </c>
      <c r="Q6" s="21">
        <f t="shared" si="3"/>
        <v>4233</v>
      </c>
      <c r="R6" s="21">
        <f t="shared" si="3"/>
        <v>1875</v>
      </c>
      <c r="S6" s="21">
        <f t="shared" si="3"/>
        <v>293.92</v>
      </c>
      <c r="T6" s="21">
        <f t="shared" si="3"/>
        <v>6.38</v>
      </c>
      <c r="U6" s="21">
        <f t="shared" si="3"/>
        <v>1712</v>
      </c>
      <c r="V6" s="21">
        <f t="shared" si="3"/>
        <v>2.46</v>
      </c>
      <c r="W6" s="21">
        <f t="shared" si="3"/>
        <v>695.93</v>
      </c>
      <c r="X6" s="22">
        <f>IF(X7="",NA(),X7)</f>
        <v>80.56</v>
      </c>
      <c r="Y6" s="22">
        <f t="shared" ref="Y6:AG6" si="4">IF(Y7="",NA(),Y7)</f>
        <v>73.489999999999995</v>
      </c>
      <c r="Z6" s="22">
        <f t="shared" si="4"/>
        <v>74.86</v>
      </c>
      <c r="AA6" s="22">
        <f t="shared" si="4"/>
        <v>64.930000000000007</v>
      </c>
      <c r="AB6" s="22">
        <f t="shared" si="4"/>
        <v>50.34</v>
      </c>
      <c r="AC6" s="22">
        <f t="shared" si="4"/>
        <v>74.05</v>
      </c>
      <c r="AD6" s="22">
        <f t="shared" si="4"/>
        <v>73.25</v>
      </c>
      <c r="AE6" s="22">
        <f t="shared" si="4"/>
        <v>75.06</v>
      </c>
      <c r="AF6" s="22">
        <f t="shared" si="4"/>
        <v>73.22</v>
      </c>
      <c r="AG6" s="22">
        <f t="shared" si="4"/>
        <v>69.05</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1271.75</v>
      </c>
      <c r="BF6" s="22">
        <f t="shared" ref="BF6:BN6" si="7">IF(BF7="",NA(),BF7)</f>
        <v>1252.6500000000001</v>
      </c>
      <c r="BG6" s="22">
        <f t="shared" si="7"/>
        <v>1327.39</v>
      </c>
      <c r="BH6" s="22">
        <f t="shared" si="7"/>
        <v>1478.99</v>
      </c>
      <c r="BI6" s="22">
        <f t="shared" si="7"/>
        <v>1581.26</v>
      </c>
      <c r="BJ6" s="22">
        <f t="shared" si="7"/>
        <v>1302.33</v>
      </c>
      <c r="BK6" s="22">
        <f t="shared" si="7"/>
        <v>1274.21</v>
      </c>
      <c r="BL6" s="22">
        <f t="shared" si="7"/>
        <v>1183.92</v>
      </c>
      <c r="BM6" s="22">
        <f t="shared" si="7"/>
        <v>1128.72</v>
      </c>
      <c r="BN6" s="22">
        <f t="shared" si="7"/>
        <v>1125.25</v>
      </c>
      <c r="BO6" s="21" t="str">
        <f>IF(BO7="","",IF(BO7="-","【-】","【"&amp;SUBSTITUTE(TEXT(BO7,"#,##0.00"),"-","△")&amp;"】"))</f>
        <v>【940.88】</v>
      </c>
      <c r="BP6" s="22">
        <f>IF(BP7="",NA(),BP7)</f>
        <v>63.96</v>
      </c>
      <c r="BQ6" s="22">
        <f t="shared" ref="BQ6:BY6" si="8">IF(BQ7="",NA(),BQ7)</f>
        <v>61.39</v>
      </c>
      <c r="BR6" s="22">
        <f t="shared" si="8"/>
        <v>57.89</v>
      </c>
      <c r="BS6" s="22">
        <f t="shared" si="8"/>
        <v>46.67</v>
      </c>
      <c r="BT6" s="22">
        <f t="shared" si="8"/>
        <v>41.43</v>
      </c>
      <c r="BU6" s="22">
        <f t="shared" si="8"/>
        <v>40.89</v>
      </c>
      <c r="BV6" s="22">
        <f t="shared" si="8"/>
        <v>41.25</v>
      </c>
      <c r="BW6" s="22">
        <f t="shared" si="8"/>
        <v>42.5</v>
      </c>
      <c r="BX6" s="22">
        <f t="shared" si="8"/>
        <v>41.84</v>
      </c>
      <c r="BY6" s="22">
        <f t="shared" si="8"/>
        <v>41.44</v>
      </c>
      <c r="BZ6" s="21" t="str">
        <f>IF(BZ7="","",IF(BZ7="-","【-】","【"&amp;SUBSTITUTE(TEXT(BZ7,"#,##0.00"),"-","△")&amp;"】"))</f>
        <v>【54.59】</v>
      </c>
      <c r="CA6" s="22">
        <f>IF(CA7="",NA(),CA7)</f>
        <v>433.89</v>
      </c>
      <c r="CB6" s="22">
        <f t="shared" ref="CB6:CJ6" si="9">IF(CB7="",NA(),CB7)</f>
        <v>429.92</v>
      </c>
      <c r="CC6" s="22">
        <f t="shared" si="9"/>
        <v>497.05</v>
      </c>
      <c r="CD6" s="22">
        <f t="shared" si="9"/>
        <v>589.38</v>
      </c>
      <c r="CE6" s="22">
        <f t="shared" si="9"/>
        <v>658.08</v>
      </c>
      <c r="CF6" s="22">
        <f t="shared" si="9"/>
        <v>383.2</v>
      </c>
      <c r="CG6" s="22">
        <f t="shared" si="9"/>
        <v>383.25</v>
      </c>
      <c r="CH6" s="22">
        <f t="shared" si="9"/>
        <v>377.72</v>
      </c>
      <c r="CI6" s="22">
        <f t="shared" si="9"/>
        <v>390.47</v>
      </c>
      <c r="CJ6" s="22">
        <f t="shared" si="9"/>
        <v>403.61</v>
      </c>
      <c r="CK6" s="21" t="str">
        <f>IF(CK7="","",IF(CK7="-","【-】","【"&amp;SUBSTITUTE(TEXT(CK7,"#,##0.00"),"-","△")&amp;"】"))</f>
        <v>【301.20】</v>
      </c>
      <c r="CL6" s="22">
        <f>IF(CL7="",NA(),CL7)</f>
        <v>38.520000000000003</v>
      </c>
      <c r="CM6" s="22">
        <f t="shared" ref="CM6:CU6" si="10">IF(CM7="",NA(),CM7)</f>
        <v>43.76</v>
      </c>
      <c r="CN6" s="22">
        <f t="shared" si="10"/>
        <v>42.68</v>
      </c>
      <c r="CO6" s="22">
        <f t="shared" si="10"/>
        <v>43.43</v>
      </c>
      <c r="CP6" s="22">
        <f t="shared" si="10"/>
        <v>46.7</v>
      </c>
      <c r="CQ6" s="22">
        <f t="shared" si="10"/>
        <v>47.95</v>
      </c>
      <c r="CR6" s="22">
        <f t="shared" si="10"/>
        <v>48.26</v>
      </c>
      <c r="CS6" s="22">
        <f t="shared" si="10"/>
        <v>48.01</v>
      </c>
      <c r="CT6" s="22">
        <f t="shared" si="10"/>
        <v>49.08</v>
      </c>
      <c r="CU6" s="22">
        <f t="shared" si="10"/>
        <v>51.46</v>
      </c>
      <c r="CV6" s="21" t="str">
        <f>IF(CV7="","",IF(CV7="-","【-】","【"&amp;SUBSTITUTE(TEXT(CV7,"#,##0.00"),"-","△")&amp;"】"))</f>
        <v>【56.42】</v>
      </c>
      <c r="CW6" s="22">
        <f>IF(CW7="",NA(),CW7)</f>
        <v>76.739999999999995</v>
      </c>
      <c r="CX6" s="22">
        <f t="shared" ref="CX6:DF6" si="11">IF(CX7="",NA(),CX7)</f>
        <v>76.209999999999994</v>
      </c>
      <c r="CY6" s="22">
        <f t="shared" si="11"/>
        <v>68.760000000000005</v>
      </c>
      <c r="CZ6" s="22">
        <f t="shared" si="11"/>
        <v>65.81</v>
      </c>
      <c r="DA6" s="22">
        <f t="shared" si="11"/>
        <v>64.19</v>
      </c>
      <c r="DB6" s="22">
        <f t="shared" si="11"/>
        <v>74.900000000000006</v>
      </c>
      <c r="DC6" s="22">
        <f t="shared" si="11"/>
        <v>72.72</v>
      </c>
      <c r="DD6" s="22">
        <f t="shared" si="11"/>
        <v>72.75</v>
      </c>
      <c r="DE6" s="22">
        <f t="shared" si="11"/>
        <v>71.27</v>
      </c>
      <c r="DF6" s="22">
        <f t="shared" si="11"/>
        <v>68.58</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3.69</v>
      </c>
      <c r="EE6" s="22">
        <f t="shared" ref="EE6:EM6" si="14">IF(EE7="",NA(),EE7)</f>
        <v>2.0099999999999998</v>
      </c>
      <c r="EF6" s="22">
        <f t="shared" si="14"/>
        <v>0.46</v>
      </c>
      <c r="EG6" s="22">
        <f t="shared" si="14"/>
        <v>0.73</v>
      </c>
      <c r="EH6" s="22">
        <f t="shared" si="14"/>
        <v>0.38</v>
      </c>
      <c r="EI6" s="22">
        <f t="shared" si="14"/>
        <v>0.56999999999999995</v>
      </c>
      <c r="EJ6" s="22">
        <f t="shared" si="14"/>
        <v>0.62</v>
      </c>
      <c r="EK6" s="22">
        <f t="shared" si="14"/>
        <v>0.39</v>
      </c>
      <c r="EL6" s="22">
        <f t="shared" si="14"/>
        <v>0.61</v>
      </c>
      <c r="EM6" s="22">
        <f t="shared" si="14"/>
        <v>0.4</v>
      </c>
      <c r="EN6" s="21" t="str">
        <f>IF(EN7="","",IF(EN7="-","【-】","【"&amp;SUBSTITUTE(TEXT(EN7,"#,##0.00"),"-","△")&amp;"】"))</f>
        <v>【0.58】</v>
      </c>
    </row>
    <row r="7" spans="1:144" s="23" customFormat="1" x14ac:dyDescent="0.15">
      <c r="A7" s="15"/>
      <c r="B7" s="24">
        <v>2021</v>
      </c>
      <c r="C7" s="24">
        <v>74454</v>
      </c>
      <c r="D7" s="24">
        <v>47</v>
      </c>
      <c r="E7" s="24">
        <v>1</v>
      </c>
      <c r="F7" s="24">
        <v>0</v>
      </c>
      <c r="G7" s="24">
        <v>0</v>
      </c>
      <c r="H7" s="24" t="s">
        <v>96</v>
      </c>
      <c r="I7" s="24" t="s">
        <v>97</v>
      </c>
      <c r="J7" s="24" t="s">
        <v>98</v>
      </c>
      <c r="K7" s="24" t="s">
        <v>99</v>
      </c>
      <c r="L7" s="24" t="s">
        <v>100</v>
      </c>
      <c r="M7" s="24" t="s">
        <v>101</v>
      </c>
      <c r="N7" s="25" t="s">
        <v>102</v>
      </c>
      <c r="O7" s="25" t="s">
        <v>103</v>
      </c>
      <c r="P7" s="25">
        <v>92.59</v>
      </c>
      <c r="Q7" s="25">
        <v>4233</v>
      </c>
      <c r="R7" s="25">
        <v>1875</v>
      </c>
      <c r="S7" s="25">
        <v>293.92</v>
      </c>
      <c r="T7" s="25">
        <v>6.38</v>
      </c>
      <c r="U7" s="25">
        <v>1712</v>
      </c>
      <c r="V7" s="25">
        <v>2.46</v>
      </c>
      <c r="W7" s="25">
        <v>695.93</v>
      </c>
      <c r="X7" s="25">
        <v>80.56</v>
      </c>
      <c r="Y7" s="25">
        <v>73.489999999999995</v>
      </c>
      <c r="Z7" s="25">
        <v>74.86</v>
      </c>
      <c r="AA7" s="25">
        <v>64.930000000000007</v>
      </c>
      <c r="AB7" s="25">
        <v>50.34</v>
      </c>
      <c r="AC7" s="25">
        <v>74.05</v>
      </c>
      <c r="AD7" s="25">
        <v>73.25</v>
      </c>
      <c r="AE7" s="25">
        <v>75.06</v>
      </c>
      <c r="AF7" s="25">
        <v>73.22</v>
      </c>
      <c r="AG7" s="25">
        <v>69.05</v>
      </c>
      <c r="AH7" s="25">
        <v>73.42</v>
      </c>
      <c r="AI7" s="25"/>
      <c r="AJ7" s="25"/>
      <c r="AK7" s="25"/>
      <c r="AL7" s="25"/>
      <c r="AM7" s="25"/>
      <c r="AN7" s="25"/>
      <c r="AO7" s="25"/>
      <c r="AP7" s="25"/>
      <c r="AQ7" s="25"/>
      <c r="AR7" s="25"/>
      <c r="AS7" s="25"/>
      <c r="AT7" s="25"/>
      <c r="AU7" s="25"/>
      <c r="AV7" s="25"/>
      <c r="AW7" s="25"/>
      <c r="AX7" s="25"/>
      <c r="AY7" s="25"/>
      <c r="AZ7" s="25"/>
      <c r="BA7" s="25"/>
      <c r="BB7" s="25"/>
      <c r="BC7" s="25"/>
      <c r="BD7" s="25"/>
      <c r="BE7" s="25">
        <v>1271.75</v>
      </c>
      <c r="BF7" s="25">
        <v>1252.6500000000001</v>
      </c>
      <c r="BG7" s="25">
        <v>1327.39</v>
      </c>
      <c r="BH7" s="25">
        <v>1478.99</v>
      </c>
      <c r="BI7" s="25">
        <v>1581.26</v>
      </c>
      <c r="BJ7" s="25">
        <v>1302.33</v>
      </c>
      <c r="BK7" s="25">
        <v>1274.21</v>
      </c>
      <c r="BL7" s="25">
        <v>1183.92</v>
      </c>
      <c r="BM7" s="25">
        <v>1128.72</v>
      </c>
      <c r="BN7" s="25">
        <v>1125.25</v>
      </c>
      <c r="BO7" s="25">
        <v>940.88</v>
      </c>
      <c r="BP7" s="25">
        <v>63.96</v>
      </c>
      <c r="BQ7" s="25">
        <v>61.39</v>
      </c>
      <c r="BR7" s="25">
        <v>57.89</v>
      </c>
      <c r="BS7" s="25">
        <v>46.67</v>
      </c>
      <c r="BT7" s="25">
        <v>41.43</v>
      </c>
      <c r="BU7" s="25">
        <v>40.89</v>
      </c>
      <c r="BV7" s="25">
        <v>41.25</v>
      </c>
      <c r="BW7" s="25">
        <v>42.5</v>
      </c>
      <c r="BX7" s="25">
        <v>41.84</v>
      </c>
      <c r="BY7" s="25">
        <v>41.44</v>
      </c>
      <c r="BZ7" s="25">
        <v>54.59</v>
      </c>
      <c r="CA7" s="25">
        <v>433.89</v>
      </c>
      <c r="CB7" s="25">
        <v>429.92</v>
      </c>
      <c r="CC7" s="25">
        <v>497.05</v>
      </c>
      <c r="CD7" s="25">
        <v>589.38</v>
      </c>
      <c r="CE7" s="25">
        <v>658.08</v>
      </c>
      <c r="CF7" s="25">
        <v>383.2</v>
      </c>
      <c r="CG7" s="25">
        <v>383.25</v>
      </c>
      <c r="CH7" s="25">
        <v>377.72</v>
      </c>
      <c r="CI7" s="25">
        <v>390.47</v>
      </c>
      <c r="CJ7" s="25">
        <v>403.61</v>
      </c>
      <c r="CK7" s="25">
        <v>301.2</v>
      </c>
      <c r="CL7" s="25">
        <v>38.520000000000003</v>
      </c>
      <c r="CM7" s="25">
        <v>43.76</v>
      </c>
      <c r="CN7" s="25">
        <v>42.68</v>
      </c>
      <c r="CO7" s="25">
        <v>43.43</v>
      </c>
      <c r="CP7" s="25">
        <v>46.7</v>
      </c>
      <c r="CQ7" s="25">
        <v>47.95</v>
      </c>
      <c r="CR7" s="25">
        <v>48.26</v>
      </c>
      <c r="CS7" s="25">
        <v>48.01</v>
      </c>
      <c r="CT7" s="25">
        <v>49.08</v>
      </c>
      <c r="CU7" s="25">
        <v>51.46</v>
      </c>
      <c r="CV7" s="25">
        <v>56.42</v>
      </c>
      <c r="CW7" s="25">
        <v>76.739999999999995</v>
      </c>
      <c r="CX7" s="25">
        <v>76.209999999999994</v>
      </c>
      <c r="CY7" s="25">
        <v>68.760000000000005</v>
      </c>
      <c r="CZ7" s="25">
        <v>65.81</v>
      </c>
      <c r="DA7" s="25">
        <v>64.19</v>
      </c>
      <c r="DB7" s="25">
        <v>74.900000000000006</v>
      </c>
      <c r="DC7" s="25">
        <v>72.72</v>
      </c>
      <c r="DD7" s="25">
        <v>72.75</v>
      </c>
      <c r="DE7" s="25">
        <v>71.27</v>
      </c>
      <c r="DF7" s="25">
        <v>68.58</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3.69</v>
      </c>
      <c r="EE7" s="25">
        <v>2.0099999999999998</v>
      </c>
      <c r="EF7" s="25">
        <v>0.46</v>
      </c>
      <c r="EG7" s="25">
        <v>0.73</v>
      </c>
      <c r="EH7" s="25">
        <v>0.38</v>
      </c>
      <c r="EI7" s="25">
        <v>0.56999999999999995</v>
      </c>
      <c r="EJ7" s="25">
        <v>0.62</v>
      </c>
      <c r="EK7" s="25">
        <v>0.39</v>
      </c>
      <c r="EL7" s="25">
        <v>0.61</v>
      </c>
      <c r="EM7" s="25">
        <v>0.4</v>
      </c>
      <c r="EN7" s="25">
        <v>0.57999999999999996</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x14ac:dyDescent="0.15">
      <c r="B11">
        <v>4</v>
      </c>
      <c r="C11">
        <v>3</v>
      </c>
      <c r="D11">
        <v>2</v>
      </c>
      <c r="E11">
        <v>1</v>
      </c>
      <c r="F11">
        <v>0</v>
      </c>
      <c r="G11" t="s">
        <v>109</v>
      </c>
    </row>
    <row r="12" spans="1:144" x14ac:dyDescent="0.15">
      <c r="B12">
        <v>1</v>
      </c>
      <c r="C12">
        <v>1</v>
      </c>
      <c r="D12">
        <v>1</v>
      </c>
      <c r="E12">
        <v>2</v>
      </c>
      <c r="F12">
        <v>3</v>
      </c>
      <c r="G12" t="s">
        <v>110</v>
      </c>
    </row>
    <row r="13" spans="1:144" x14ac:dyDescent="0.15">
      <c r="B13" t="s">
        <v>111</v>
      </c>
      <c r="C13" t="s">
        <v>111</v>
      </c>
      <c r="D13" t="s">
        <v>112</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