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000330\Desktop\2022年01月13日(木)【照会_市町村財政課1月28日（金）期限】公営企業に係る経営比較分析表（令和２年度決算）の分析等について\【経営比較分析表】2020_075612_47_1718\"/>
    </mc:Choice>
  </mc:AlternateContent>
  <xr:revisionPtr revIDLastSave="0" documentId="13_ncr:1_{54B4E042-D385-4690-8D7B-39CDB98D15A8}" xr6:coauthVersionLast="44" xr6:coauthVersionMax="44" xr10:uidLastSave="{00000000-0000-0000-0000-000000000000}"/>
  <workbookProtection workbookAlgorithmName="SHA-512" workbookHashValue="9gOwKAqHabpJSy/76/tXYrXrSEq3wS4rFK5b72uwA9fRya0ZxGnez0jemTZjz+XZ3ztw7XWaCzqDus5UEvNStA==" workbookSaltValue="z2cFh1C41Kqq12GVfo8a9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B10" i="4"/>
  <c r="AL8" i="4"/>
  <c r="I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<sst xmlns="http://schemas.openxmlformats.org/spreadsheetml/2006/main" count="236" uniqueCount="118">
  <si>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</si>
  <si>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</si>
  <si>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</si>
  <si>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</si>
  <si>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</si>
  <si>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</si>
  <si>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</si>
  <si>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</si>
  <si>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</si>
  <si>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</si>
  <si>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</si>
  <si>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</si>
  <si>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</si>
  <si>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</si>
  <si>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</si>
  <si>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</si>
  <si>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</si>
  <si>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</si>
  <si>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</si>
  <si>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</si>
  <si>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</si>
  <si>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</si>
  <si>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</si>
  <si>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</si>
  <si>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</si>
  <si>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</si>
  <si>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</si>
  <si>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</si>
  <si>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</si>
  <si>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</si>
  <si>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</si>
  <si>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</si>
  <si>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</si>
  <si>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</si>
  <si>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</si>
  <si>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</si>
  <si>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</si>
  <si>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</si>
  <si>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</si>
  <si>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</si>
  <si>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</si>
  <si>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</si>
  <si>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</si>
  <si>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</si>
  <si>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</si>
  <si>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</si>
  <si>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</si>
  <si>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</si>
  <si>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</si>
  <si>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</si>
  <si>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</si>
  <si>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</si>
  <si>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</si>
  <si>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</si>
  <si>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</si>
  <si>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</si>
  <si>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</si>
  <si>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</si>
  <si>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</si>
  <si>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</si>
  <si>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</si>
  <si>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</si>
  <si>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</si>
  <si>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</si>
  <si>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</si>
  <si>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</si>
  <si>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</si>
  <si>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</si>
  <si>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</si>
  <si>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</si>
  <si>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</si>
  <si>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</si>
  <si>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</si>
  <si>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</si>
  <si>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</si>
  <si>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</si>
  <si>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</si>
  <si>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</si>
  <si>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</si>
  <si>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</si>
  <si>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</si>
  <si>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</si>
  <si>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</si>
  <si>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</si>
  <si>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</si>
  <si>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</si>
  <si>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</si>
  <si>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</si>
  <si>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</si>
  <si>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</si>
  <si>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</si>
  <si>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</si>
  <si>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</si>
  <si>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</si>
  <si>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</si>
  <si>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</si>
  <si>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</si>
  <si>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</si>
  <si>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</si>
  <si>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</si>
  <si>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</si>
  <si>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</si>
  <si>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</si>
  <si>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</si>
  <si>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</si>
  <si>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</si>
  <si>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</si>
  <si>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</si>
  <si>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</si>
  <si>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</si>
  <si>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</si>
  <si>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</si>
  <si>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</si>
  <si>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</si>
  <si>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</si>
  <si>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当町の農業集落排水事業については、福田地区・真弓地区・今泉地区の3地区全ての面整備が完了し、接続率については、令和２年度末で処理区域内人口987人に対し918人が接続しており93.0%である。
　収益的収支比率については、令和２年度末で93.14%であり、単年度の収支は赤字となった。地方債償還金について、一般会計からの繰り入れに依存している状況であるため経常収益改善等の必要がある。
　経費回収率については、類似団体平均値と比較して低い数値となっているため適正な使用料収入の確保及び汚水処理費の削減が必要である。
　汚水処理原価については、類似団体平均値と比較して高い数値となっているため、効率的な汚水処理を実施し維持管理費の削減や接続率の向上による有収水量増加等の必要がある。
　施設利用率については、類似団体平均値と比較して高い数値となっているが今後も施設の利用状況の改善に努める。
　水洗化率については、類似団体平均値と比較して高い数値となっているが、今後も水洗化率向上の取組に努める。</t>
    <phoneticPr fontId="4"/>
  </si>
  <si>
    <t xml:space="preserve"> 当町の農業集落排水事業については、平成12年に供用開始をしている。
　当町の施設については、毎年点検を行い、必要に応じて修繕改修を行っているが、管渠の更新・老朽化対策の実施状況については、標準耐用年数が50年であるため管渠の改善は現在は、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phoneticPr fontId="4"/>
  </si>
  <si>
    <t xml:space="preserve"> 当町の農業集落排水事業については、福田地区については、新築による接続人口の増など使用料の増が見込まれる地区がある一方、今泉地区においては、東日本大震災の津波による住宅の流出などにより使用料の減となる地区があるなど地区により様々な状況となっている。
　そのような中、全ての地区において今後、施設の老朽化等による維持管理費の増加が見込まれるため各施設の適正な維持管理に努めるとともに、さらなる包括的民間委託の活用や、使用料で賄えるよう経営改善に向けた取組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</si>
</sst>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43-473B-9FE0-D1452266909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8843-473B-9FE0-D1452266909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64.38</c:v>
                </c:pt>
                <c:pt idx="1">
                  <c:v>61.74</c:v>
                </c:pt>
                <c:pt idx="2">
                  <c:v>61.48</c:v>
                </c:pt>
                <c:pt idx="3">
                  <c:v>58.58</c:v>
                </c:pt>
                <c:pt idx="4">
                  <c:v>60.42</c:v>
                </c:pt>
              </c:numCache>
            </c:numRef>
          </c:val>
          <c:extLst>
            <c:ext xmlns:c16="http://schemas.microsoft.com/office/drawing/2014/chart" uri="{C3380CC4-5D6E-409C-BE32-E72D297353CC}">
              <c16:uniqueId val="{00000000-EF49-4F24-8937-9FD189B02AC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EF49-4F24-8937-9FD189B02AC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91.54</c:v>
                </c:pt>
                <c:pt idx="1">
                  <c:v>92.16</c:v>
                </c:pt>
                <c:pt idx="2">
                  <c:v>92.41</c:v>
                </c:pt>
                <c:pt idx="3">
                  <c:v>92.91</c:v>
                </c:pt>
                <c:pt idx="4">
                  <c:v>93.01</c:v>
                </c:pt>
              </c:numCache>
            </c:numRef>
          </c:val>
          <c:extLst>
            <c:ext xmlns:c16="http://schemas.microsoft.com/office/drawing/2014/chart" uri="{C3380CC4-5D6E-409C-BE32-E72D297353CC}">
              <c16:uniqueId val="{00000000-5748-42B2-B532-C2DB710E732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5748-42B2-B532-C2DB710E732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78.290000000000006</c:v>
                </c:pt>
                <c:pt idx="1">
                  <c:v>113.07</c:v>
                </c:pt>
                <c:pt idx="2">
                  <c:v>101.84</c:v>
                </c:pt>
                <c:pt idx="3">
                  <c:v>110.69</c:v>
                </c:pt>
                <c:pt idx="4">
                  <c:v>93.14</c:v>
                </c:pt>
              </c:numCache>
            </c:numRef>
          </c:val>
          <c:extLst>
            <c:ext xmlns:c16="http://schemas.microsoft.com/office/drawing/2014/chart" uri="{C3380CC4-5D6E-409C-BE32-E72D297353CC}">
              <c16:uniqueId val="{00000000-4DD5-47E2-98EE-A5507562F8F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D5-47E2-98EE-A5507562F8F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68-4E10-A7B2-5310CE738A2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68-4E10-A7B2-5310CE738A2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A6-4014-A448-EC77A53D24D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A6-4014-A448-EC77A53D24D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0F-4C49-8533-D357CB28ADB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0F-4C49-8533-D357CB28ADB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7B-4417-87FF-17B813A4FB9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7B-4417-87FF-17B813A4FB9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3048.71</c:v>
                </c:pt>
                <c:pt idx="1">
                  <c:v>0</c:v>
                </c:pt>
                <c:pt idx="2">
                  <c:v>0</c:v>
                </c:pt>
                <c:pt idx="3">
                  <c:v>0</c:v>
                </c:pt>
                <c:pt idx="4">
                  <c:v>0</c:v>
                </c:pt>
              </c:numCache>
            </c:numRef>
          </c:val>
          <c:extLst>
            <c:ext xmlns:c16="http://schemas.microsoft.com/office/drawing/2014/chart" uri="{C3380CC4-5D6E-409C-BE32-E72D297353CC}">
              <c16:uniqueId val="{00000000-B2E8-4482-8F99-3FA70817009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B2E8-4482-8F99-3FA70817009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40.32</c:v>
                </c:pt>
                <c:pt idx="1">
                  <c:v>57.99</c:v>
                </c:pt>
                <c:pt idx="2">
                  <c:v>59.22</c:v>
                </c:pt>
                <c:pt idx="3">
                  <c:v>46.74</c:v>
                </c:pt>
                <c:pt idx="4">
                  <c:v>49.44</c:v>
                </c:pt>
              </c:numCache>
            </c:numRef>
          </c:val>
          <c:extLst>
            <c:ext xmlns:c16="http://schemas.microsoft.com/office/drawing/2014/chart" uri="{C3380CC4-5D6E-409C-BE32-E72D297353CC}">
              <c16:uniqueId val="{00000000-6240-42CC-AE7A-7BFA902CBD7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6240-42CC-AE7A-7BFA902CBD7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367.46</c:v>
                </c:pt>
                <c:pt idx="1">
                  <c:v>257.33999999999997</c:v>
                </c:pt>
                <c:pt idx="2">
                  <c:v>250.04</c:v>
                </c:pt>
                <c:pt idx="3">
                  <c:v>322.39</c:v>
                </c:pt>
                <c:pt idx="4">
                  <c:v>305.66000000000003</c:v>
                </c:pt>
              </c:numCache>
            </c:numRef>
          </c:val>
          <c:extLst>
            <c:ext xmlns:c16="http://schemas.microsoft.com/office/drawing/2014/chart" uri="{C3380CC4-5D6E-409C-BE32-E72D297353CC}">
              <c16:uniqueId val="{00000000-D6F0-43D9-8E4F-71ACAE9C3FE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D6F0-43D9-8E4F-71ACAE9C3FE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3"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新地町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7861</v>
      </c>
      <c r="AM8" s="69"/>
      <c r="AN8" s="69"/>
      <c r="AO8" s="69"/>
      <c r="AP8" s="69"/>
      <c r="AQ8" s="69"/>
      <c r="AR8" s="69"/>
      <c r="AS8" s="69"/>
      <c r="AT8" s="68">
        <f>データ!T6</f>
        <v>46.7</v>
      </c>
      <c r="AU8" s="68"/>
      <c r="AV8" s="68"/>
      <c r="AW8" s="68"/>
      <c r="AX8" s="68"/>
      <c r="AY8" s="68"/>
      <c r="AZ8" s="68"/>
      <c r="BA8" s="68"/>
      <c r="BB8" s="68">
        <f>データ!U6</f>
        <v>168.33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12.61</v>
      </c>
      <c r="Q10" s="68"/>
      <c r="R10" s="68"/>
      <c r="S10" s="68"/>
      <c r="T10" s="68"/>
      <c r="U10" s="68"/>
      <c r="V10" s="68"/>
      <c r="W10" s="68">
        <f>データ!Q6</f>
        <v>93.4</v>
      </c>
      <c r="X10" s="68"/>
      <c r="Y10" s="68"/>
      <c r="Z10" s="68"/>
      <c r="AA10" s="68"/>
      <c r="AB10" s="68"/>
      <c r="AC10" s="68"/>
      <c r="AD10" s="69">
        <f>データ!R6</f>
        <v>2860</v>
      </c>
      <c r="AE10" s="69"/>
      <c r="AF10" s="69"/>
      <c r="AG10" s="69"/>
      <c r="AH10" s="69"/>
      <c r="AI10" s="69"/>
      <c r="AJ10" s="69"/>
      <c r="AK10" s="2"/>
      <c r="AL10" s="69">
        <f>データ!V6</f>
        <v>987</v>
      </c>
      <c r="AM10" s="69"/>
      <c r="AN10" s="69"/>
      <c r="AO10" s="69"/>
      <c r="AP10" s="69"/>
      <c r="AQ10" s="69"/>
      <c r="AR10" s="69"/>
      <c r="AS10" s="69"/>
      <c r="AT10" s="68">
        <f>データ!W6</f>
        <v>1.61</v>
      </c>
      <c r="AU10" s="68"/>
      <c r="AV10" s="68"/>
      <c r="AW10" s="68"/>
      <c r="AX10" s="68"/>
      <c r="AY10" s="68"/>
      <c r="AZ10" s="68"/>
      <c r="BA10" s="68"/>
      <c r="BB10" s="68">
        <f>データ!X6</f>
        <v>613.04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YReilSoeOX9Jn7Md6UEqxC/Pmw4RZYykEqAnECGQi3P5yJl73q6fTVDGFyURma1zCh+Ufde2hzWMGBVkPP3AyQ==" saltValue="jdyzKU97Qa7Wjh1P+U3+m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75612</v>
      </c>
      <c r="D6" s="33">
        <f t="shared" si="3"/>
        <v>47</v>
      </c>
      <c r="E6" s="33">
        <f t="shared" si="3"/>
        <v>17</v>
      </c>
      <c r="F6" s="33">
        <f t="shared" si="3"/>
        <v>5</v>
      </c>
      <c r="G6" s="33">
        <f t="shared" si="3"/>
        <v>0</v>
      </c>
      <c r="H6" s="33" t="str">
        <f t="shared" si="3"/>
        <v>福島県　新地町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12.61</v>
      </c>
      <c r="Q6" s="34">
        <f t="shared" si="3"/>
        <v>93.4</v>
      </c>
      <c r="R6" s="34">
        <f t="shared" si="3"/>
        <v>2860</v>
      </c>
      <c r="S6" s="34">
        <f t="shared" si="3"/>
        <v>7861</v>
      </c>
      <c r="T6" s="34">
        <f t="shared" si="3"/>
        <v>46.7</v>
      </c>
      <c r="U6" s="34">
        <f t="shared" si="3"/>
        <v>168.33</v>
      </c>
      <c r="V6" s="34">
        <f t="shared" si="3"/>
        <v>987</v>
      </c>
      <c r="W6" s="34">
        <f t="shared" si="3"/>
        <v>1.61</v>
      </c>
      <c r="X6" s="34">
        <f t="shared" si="3"/>
        <v>613.04</v>
      </c>
      <c r="Y6" s="35">
        <f>IF(Y7="",NA(),Y7)</f>
        <v>78.290000000000006</v>
      </c>
      <c r="Z6" s="35">
        <f t="shared" ref="Z6:AH6" si="4">IF(Z7="",NA(),Z7)</f>
        <v>113.07</v>
      </c>
      <c r="AA6" s="35">
        <f t="shared" si="4"/>
        <v>101.84</v>
      </c>
      <c r="AB6" s="35">
        <f t="shared" si="4"/>
        <v>110.69</v>
      </c>
      <c r="AC6" s="35">
        <f t="shared" si="4"/>
        <v>93.14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3048.71</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40.32</v>
      </c>
      <c r="BR6" s="35">
        <f t="shared" ref="BR6:BZ6" si="8">IF(BR7="",NA(),BR7)</f>
        <v>57.99</v>
      </c>
      <c r="BS6" s="35">
        <f t="shared" si="8"/>
        <v>59.22</v>
      </c>
      <c r="BT6" s="35">
        <f t="shared" si="8"/>
        <v>46.74</v>
      </c>
      <c r="BU6" s="35">
        <f t="shared" si="8"/>
        <v>49.44</v>
      </c>
      <c r="BV6" s="35">
        <f t="shared" si="8"/>
        <v>55.32</v>
      </c>
      <c r="BW6" s="35">
        <f t="shared" si="8"/>
        <v>59.8</v>
      </c>
      <c r="BX6" s="35">
        <f t="shared" si="8"/>
        <v>57.77</v>
      </c>
      <c r="BY6" s="35">
        <f t="shared" si="8"/>
        <v>57.31</v>
      </c>
      <c r="BZ6" s="35">
        <f t="shared" si="8"/>
        <v>57.08</v>
      </c>
      <c r="CA6" s="34" t="str">
        <f>IF(CA7="","",IF(CA7="-","【-】","【"&amp;SUBSTITUTE(TEXT(CA7,"#,##0.00"),"-","△")&amp;"】"))</f>
        <v>【60.94】</v>
      </c>
      <c r="CB6" s="35">
        <f>IF(CB7="",NA(),CB7)</f>
        <v>367.46</v>
      </c>
      <c r="CC6" s="35">
        <f t="shared" ref="CC6:CK6" si="9">IF(CC7="",NA(),CC7)</f>
        <v>257.33999999999997</v>
      </c>
      <c r="CD6" s="35">
        <f t="shared" si="9"/>
        <v>250.04</v>
      </c>
      <c r="CE6" s="35">
        <f t="shared" si="9"/>
        <v>322.39</v>
      </c>
      <c r="CF6" s="35">
        <f t="shared" si="9"/>
        <v>305.66000000000003</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64.38</v>
      </c>
      <c r="CN6" s="35">
        <f t="shared" ref="CN6:CV6" si="10">IF(CN7="",NA(),CN7)</f>
        <v>61.74</v>
      </c>
      <c r="CO6" s="35">
        <f t="shared" si="10"/>
        <v>61.48</v>
      </c>
      <c r="CP6" s="35">
        <f t="shared" si="10"/>
        <v>58.58</v>
      </c>
      <c r="CQ6" s="35">
        <f t="shared" si="10"/>
        <v>60.42</v>
      </c>
      <c r="CR6" s="35">
        <f t="shared" si="10"/>
        <v>60.65</v>
      </c>
      <c r="CS6" s="35">
        <f t="shared" si="10"/>
        <v>51.75</v>
      </c>
      <c r="CT6" s="35">
        <f t="shared" si="10"/>
        <v>50.68</v>
      </c>
      <c r="CU6" s="35">
        <f t="shared" si="10"/>
        <v>50.14</v>
      </c>
      <c r="CV6" s="35">
        <f t="shared" si="10"/>
        <v>54.83</v>
      </c>
      <c r="CW6" s="34" t="str">
        <f>IF(CW7="","",IF(CW7="-","【-】","【"&amp;SUBSTITUTE(TEXT(CW7,"#,##0.00"),"-","△")&amp;"】"))</f>
        <v>【54.84】</v>
      </c>
      <c r="CX6" s="35">
        <f>IF(CX7="",NA(),CX7)</f>
        <v>91.54</v>
      </c>
      <c r="CY6" s="35">
        <f t="shared" ref="CY6:DG6" si="11">IF(CY7="",NA(),CY7)</f>
        <v>92.16</v>
      </c>
      <c r="CZ6" s="35">
        <f t="shared" si="11"/>
        <v>92.41</v>
      </c>
      <c r="DA6" s="35">
        <f t="shared" si="11"/>
        <v>92.91</v>
      </c>
      <c r="DB6" s="35">
        <f t="shared" si="11"/>
        <v>93.01</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75612</v>
      </c>
      <c r="D7" s="37">
        <v>47</v>
      </c>
      <c r="E7" s="37">
        <v>17</v>
      </c>
      <c r="F7" s="37">
        <v>5</v>
      </c>
      <c r="G7" s="37">
        <v>0</v>
      </c>
      <c r="H7" s="37" t="s">
        <v>97</v>
      </c>
      <c r="I7" s="37" t="s">
        <v>98</v>
      </c>
      <c r="J7" s="37" t="s">
        <v>99</v>
      </c>
      <c r="K7" s="37" t="s">
        <v>100</v>
      </c>
      <c r="L7" s="37" t="s">
        <v>101</v>
      </c>
      <c r="M7" s="37" t="s">
        <v>102</v>
      </c>
      <c r="N7" s="38" t="s">
        <v>103</v>
      </c>
      <c r="O7" s="38" t="s">
        <v>104</v>
      </c>
      <c r="P7" s="38">
        <v>12.61</v>
      </c>
      <c r="Q7" s="38">
        <v>93.4</v>
      </c>
      <c r="R7" s="38">
        <v>2860</v>
      </c>
      <c r="S7" s="38">
        <v>7861</v>
      </c>
      <c r="T7" s="38">
        <v>46.7</v>
      </c>
      <c r="U7" s="38">
        <v>168.33</v>
      </c>
      <c r="V7" s="38">
        <v>987</v>
      </c>
      <c r="W7" s="38">
        <v>1.61</v>
      </c>
      <c r="X7" s="38">
        <v>613.04</v>
      </c>
      <c r="Y7" s="38">
        <v>78.290000000000006</v>
      </c>
      <c r="Z7" s="38">
        <v>113.07</v>
      </c>
      <c r="AA7" s="38">
        <v>101.84</v>
      </c>
      <c r="AB7" s="38">
        <v>110.69</v>
      </c>
      <c r="AC7" s="38">
        <v>93.14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3048.71</v>
      </c>
      <c r="BG7" s="38">
        <v>0</v>
      </c>
      <c r="BH7" s="38">
        <v>0</v>
      </c>
      <c r="BI7" s="38">
        <v>0</v>
      </c>
      <c r="BJ7" s="38">
        <v>0</v>
      </c>
      <c r="BK7" s="38">
        <v>974.93</v>
      </c>
      <c r="BL7" s="38">
        <v>855.8</v>
      </c>
      <c r="BM7" s="38">
        <v>789.46</v>
      </c>
      <c r="BN7" s="38">
        <v>826.83</v>
      </c>
      <c r="BO7" s="38">
        <v>867.83</v>
      </c>
      <c r="BP7" s="38">
        <v>832.52</v>
      </c>
      <c r="BQ7" s="38">
        <v>40.32</v>
      </c>
      <c r="BR7" s="38">
        <v>57.99</v>
      </c>
      <c r="BS7" s="38">
        <v>59.22</v>
      </c>
      <c r="BT7" s="38">
        <v>46.74</v>
      </c>
      <c r="BU7" s="38">
        <v>49.44</v>
      </c>
      <c r="BV7" s="38">
        <v>55.32</v>
      </c>
      <c r="BW7" s="38">
        <v>59.8</v>
      </c>
      <c r="BX7" s="38">
        <v>57.77</v>
      </c>
      <c r="BY7" s="38">
        <v>57.31</v>
      </c>
      <c r="BZ7" s="38">
        <v>57.08</v>
      </c>
      <c r="CA7" s="38">
        <v>60.94</v>
      </c>
      <c r="CB7" s="38">
        <v>367.46</v>
      </c>
      <c r="CC7" s="38">
        <v>257.33999999999997</v>
      </c>
      <c r="CD7" s="38">
        <v>250.04</v>
      </c>
      <c r="CE7" s="38">
        <v>322.39</v>
      </c>
      <c r="CF7" s="38">
        <v>305.66000000000003</v>
      </c>
      <c r="CG7" s="38">
        <v>283.17</v>
      </c>
      <c r="CH7" s="38">
        <v>263.76</v>
      </c>
      <c r="CI7" s="38">
        <v>274.35000000000002</v>
      </c>
      <c r="CJ7" s="38">
        <v>273.52</v>
      </c>
      <c r="CK7" s="38">
        <v>274.99</v>
      </c>
      <c r="CL7" s="38">
        <v>253.04</v>
      </c>
      <c r="CM7" s="38">
        <v>64.38</v>
      </c>
      <c r="CN7" s="38">
        <v>61.74</v>
      </c>
      <c r="CO7" s="38">
        <v>61.48</v>
      </c>
      <c r="CP7" s="38">
        <v>58.58</v>
      </c>
      <c r="CQ7" s="38">
        <v>60.42</v>
      </c>
      <c r="CR7" s="38">
        <v>60.65</v>
      </c>
      <c r="CS7" s="38">
        <v>51.75</v>
      </c>
      <c r="CT7" s="38">
        <v>50.68</v>
      </c>
      <c r="CU7" s="38">
        <v>50.14</v>
      </c>
      <c r="CV7" s="38">
        <v>54.83</v>
      </c>
      <c r="CW7" s="38">
        <v>54.84</v>
      </c>
      <c r="CX7" s="38">
        <v>91.54</v>
      </c>
      <c r="CY7" s="38">
        <v>92.16</v>
      </c>
      <c r="CZ7" s="38">
        <v>92.41</v>
      </c>
      <c r="DA7" s="38">
        <v>92.91</v>
      </c>
      <c r="DB7" s="38">
        <v>93.01</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西牧直</cp:lastModifiedBy>
  <dcterms:created xsi:type="dcterms:W3CDTF">2021-12-03T07:56:05Z</dcterms:created>
  <dcterms:modified xsi:type="dcterms:W3CDTF">2022-02-16T03:58:19Z</dcterms:modified>
  <cp:category/>
</cp:coreProperties>
</file>