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2\Desktop\経営比較分析\"/>
    </mc:Choice>
  </mc:AlternateContent>
  <workbookProtection workbookAlgorithmName="SHA-512" workbookHashValue="BvFO+pYQwf9jxlnGJUxvtOAB54E6+gp8ZMRSoQEZ0XRhMVesflB2PePw23l0bYyJRI/OwXJxpHly+Obyum8qvw==" workbookSaltValue="eriXmMm+C/4t0L0SxvzF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<sst xmlns="http://schemas.openxmlformats.org/spreadsheetml/2006/main" count="236" uniqueCount="119">
  <si>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</si>
  <si>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</si>
  <si>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</si>
  <si>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</si>
  <si>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</si>
  <si>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</si>
  <si>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</si>
  <si>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</si>
  <si>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</si>
  <si>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</si>
  <si>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</si>
  <si>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</si>
  <si>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</si>
  <si>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</si>
  <si>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</si>
  <si>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</si>
  <si>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</si>
  <si>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</si>
  <si>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</si>
  <si>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</si>
  <si>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</si>
  <si>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</si>
  <si>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</si>
  <si>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</si>
  <si>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</si>
  <si>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</si>
  <si>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</si>
  <si>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</si>
  <si>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</si>
  <si>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</si>
  <si>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</si>
  <si>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</si>
  <si>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</si>
  <si>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</si>
  <si>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</si>
  <si>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</si>
  <si>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</si>
  <si>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</si>
  <si>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</si>
  <si>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</si>
  <si>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</si>
  <si>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</si>
  <si>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</si>
  <si>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</si>
  <si>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</si>
  <si>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</si>
  <si>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</si>
  <si>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</si>
  <si>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</si>
  <si>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</si>
  <si>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</si>
  <si>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</si>
  <si>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</si>
  <si>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</si>
  <si>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</si>
  <si>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</si>
  <si>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</si>
  <si>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</si>
  <si>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</si>
  <si>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</si>
  <si>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</si>
  <si>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</si>
  <si>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</si>
  <si>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</si>
  <si>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</si>
  <si>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</si>
  <si>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</si>
  <si>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</si>
  <si>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</si>
  <si>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</si>
  <si>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</si>
  <si>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</si>
  <si>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</si>
  <si>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</si>
  <si>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</si>
  <si>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</si>
  <si>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</si>
  <si>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</si>
  <si>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</si>
  <si>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</si>
  <si>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</si>
  <si>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</si>
  <si>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</si>
  <si>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</si>
  <si>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</si>
  <si>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</si>
  <si>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</si>
  <si>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</si>
  <si>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</si>
  <si>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</si>
  <si>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</si>
  <si>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</si>
  <si>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</si>
  <si>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</si>
  <si>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</si>
  <si>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</si>
  <si>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</si>
  <si>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</si>
  <si>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</si>
  <si>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</si>
  <si>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</si>
  <si>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</si>
  <si>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</si>
  <si>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</si>
  <si>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</si>
  <si>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</si>
  <si>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</si>
  <si>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</si>
  <si>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</si>
  <si>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</si>
  <si>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</si>
  <si>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</si>
  <si>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</si>
  <si>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</si>
  <si>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</si>
  <si>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</si>
  <si>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から20年を経過した施設があり、施設や機器類の老朽化が進んでいるため、施設機器の更新は必須である。令和2年度に農業集落排水施設最適整備構想を策定したため、その構想に沿い施設や管路の更新を実施していきたい。</t>
    <rPh sb="1" eb="3">
      <t>キョウヨウ</t>
    </rPh>
    <rPh sb="3" eb="5">
      <t>カイシ</t>
    </rPh>
    <rPh sb="9" eb="10">
      <t>ネン</t>
    </rPh>
    <rPh sb="11" eb="13">
      <t>ケイカ</t>
    </rPh>
    <rPh sb="15" eb="17">
      <t>シセツ</t>
    </rPh>
    <rPh sb="21" eb="23">
      <t>シセツ</t>
    </rPh>
    <rPh sb="24" eb="27">
      <t>キキルイ</t>
    </rPh>
    <rPh sb="28" eb="31">
      <t>ロウキュウカ</t>
    </rPh>
    <rPh sb="32" eb="33">
      <t>スス</t>
    </rPh>
    <rPh sb="40" eb="42">
      <t>シセツ</t>
    </rPh>
    <rPh sb="42" eb="44">
      <t>キキ</t>
    </rPh>
    <rPh sb="45" eb="47">
      <t>コウシン</t>
    </rPh>
    <rPh sb="48" eb="50">
      <t>ヒッス</t>
    </rPh>
    <rPh sb="54" eb="56">
      <t>レイワ</t>
    </rPh>
    <rPh sb="60" eb="62">
      <t>ノウギョウ</t>
    </rPh>
    <rPh sb="62" eb="64">
      <t>シュウラク</t>
    </rPh>
    <rPh sb="64" eb="66">
      <t>ハイスイ</t>
    </rPh>
    <rPh sb="66" eb="68">
      <t>シセツ</t>
    </rPh>
    <rPh sb="68" eb="70">
      <t>サイテキ</t>
    </rPh>
    <rPh sb="70" eb="72">
      <t>セイビ</t>
    </rPh>
    <rPh sb="72" eb="74">
      <t>コウソウ</t>
    </rPh>
    <rPh sb="75" eb="77">
      <t>サクテイ</t>
    </rPh>
    <rPh sb="84" eb="86">
      <t>コウソウ</t>
    </rPh>
    <rPh sb="87" eb="88">
      <t>ソ</t>
    </rPh>
    <rPh sb="89" eb="91">
      <t>シセツ</t>
    </rPh>
    <rPh sb="92" eb="94">
      <t>カンロ</t>
    </rPh>
    <rPh sb="95" eb="97">
      <t>コウシン</t>
    </rPh>
    <rPh sb="98" eb="100">
      <t>ジッシ</t>
    </rPh>
    <phoneticPr fontId="4"/>
  </si>
  <si>
    <t>　今年度の収益的収支比率が50％未満となっている。これは前年度からの繰越金が大幅に増えたためである。新規地区建設の為の事業費が増え企業債や一般会計からの繰入れが増えていることが要因である。一方で経費回収率でみると90％以上を使用料で賄えているため①収益的収支比率であらわされるほどの赤字ではないことがわかる。ただ、赤字ではあるため経費削減と料金回収に努めたい。また、施設利用率と水洗化率が年々上昇しているため今後も普及・啓発活動を継続していきたい。</t>
    <rPh sb="3" eb="4">
      <t>ド</t>
    </rPh>
    <rPh sb="5" eb="8">
      <t>シュウエキテキ</t>
    </rPh>
    <rPh sb="8" eb="10">
      <t>シュウシ</t>
    </rPh>
    <rPh sb="10" eb="12">
      <t>ヒリツ</t>
    </rPh>
    <rPh sb="16" eb="18">
      <t>ミマン</t>
    </rPh>
    <rPh sb="28" eb="30">
      <t>ゼンネン</t>
    </rPh>
    <rPh sb="30" eb="31">
      <t>ド</t>
    </rPh>
    <rPh sb="34" eb="36">
      <t>クリコシ</t>
    </rPh>
    <rPh sb="36" eb="37">
      <t>キン</t>
    </rPh>
    <rPh sb="38" eb="40">
      <t>オオハバ</t>
    </rPh>
    <rPh sb="41" eb="42">
      <t>フ</t>
    </rPh>
    <rPh sb="50" eb="52">
      <t>シンキ</t>
    </rPh>
    <rPh sb="52" eb="54">
      <t>チク</t>
    </rPh>
    <rPh sb="54" eb="56">
      <t>ケンセツ</t>
    </rPh>
    <rPh sb="57" eb="58">
      <t>タメ</t>
    </rPh>
    <rPh sb="59" eb="61">
      <t>ジギョウ</t>
    </rPh>
    <rPh sb="61" eb="62">
      <t>ヒ</t>
    </rPh>
    <rPh sb="63" eb="64">
      <t>フ</t>
    </rPh>
    <rPh sb="65" eb="67">
      <t>キギョウ</t>
    </rPh>
    <rPh sb="67" eb="68">
      <t>サイ</t>
    </rPh>
    <rPh sb="69" eb="71">
      <t>イッパン</t>
    </rPh>
    <rPh sb="71" eb="73">
      <t>カイケイ</t>
    </rPh>
    <rPh sb="76" eb="78">
      <t>クリイ</t>
    </rPh>
    <rPh sb="80" eb="81">
      <t>フ</t>
    </rPh>
    <rPh sb="88" eb="90">
      <t>ヨウイン</t>
    </rPh>
    <rPh sb="94" eb="96">
      <t>イッポウ</t>
    </rPh>
    <rPh sb="97" eb="99">
      <t>ケイヒ</t>
    </rPh>
    <rPh sb="99" eb="101">
      <t>カイシュウ</t>
    </rPh>
    <rPh sb="101" eb="102">
      <t>リツ</t>
    </rPh>
    <rPh sb="112" eb="115">
      <t>シヨウリョウ</t>
    </rPh>
    <rPh sb="116" eb="117">
      <t>マカナ</t>
    </rPh>
    <rPh sb="124" eb="127">
      <t>シュウエキテキ</t>
    </rPh>
    <rPh sb="127" eb="129">
      <t>シュウシ</t>
    </rPh>
    <rPh sb="129" eb="131">
      <t>ヒリツ</t>
    </rPh>
    <rPh sb="141" eb="143">
      <t>アカジ</t>
    </rPh>
    <rPh sb="157" eb="159">
      <t>アカジ</t>
    </rPh>
    <rPh sb="165" eb="167">
      <t>ケイヒ</t>
    </rPh>
    <rPh sb="167" eb="169">
      <t>サクゲン</t>
    </rPh>
    <rPh sb="170" eb="172">
      <t>リョウキン</t>
    </rPh>
    <rPh sb="172" eb="174">
      <t>カイシュウ</t>
    </rPh>
    <rPh sb="175" eb="176">
      <t>ツト</t>
    </rPh>
    <rPh sb="183" eb="185">
      <t>シセツ</t>
    </rPh>
    <rPh sb="185" eb="187">
      <t>リヨウ</t>
    </rPh>
    <rPh sb="187" eb="188">
      <t>リツ</t>
    </rPh>
    <rPh sb="189" eb="192">
      <t>スイセンカ</t>
    </rPh>
    <rPh sb="192" eb="193">
      <t>リツ</t>
    </rPh>
    <rPh sb="194" eb="196">
      <t>ネンネン</t>
    </rPh>
    <rPh sb="196" eb="198">
      <t>ジョウショウ</t>
    </rPh>
    <rPh sb="204" eb="206">
      <t>コンゴ</t>
    </rPh>
    <rPh sb="207" eb="209">
      <t>フキュウ</t>
    </rPh>
    <rPh sb="210" eb="212">
      <t>ケイハツ</t>
    </rPh>
    <rPh sb="212" eb="214">
      <t>カツドウ</t>
    </rPh>
    <rPh sb="215" eb="217">
      <t>ケイゾク</t>
    </rPh>
    <phoneticPr fontId="4"/>
  </si>
  <si>
    <t>　現在新規地区建設中であり、事業費、企業債が増加していくことが予想される。新規地区供用開始に向け適正な料金設定と既存地区施設機器等の更新等を検討していきたい。また、接続率の向上のため普及・啓発活動に努めたい。</t>
    <rPh sb="1" eb="3">
      <t>ゲンザイ</t>
    </rPh>
    <rPh sb="3" eb="5">
      <t>シンキ</t>
    </rPh>
    <rPh sb="5" eb="7">
      <t>チク</t>
    </rPh>
    <rPh sb="7" eb="10">
      <t>ケンセツチュウ</t>
    </rPh>
    <rPh sb="14" eb="16">
      <t>ジギョウ</t>
    </rPh>
    <rPh sb="16" eb="17">
      <t>ヒ</t>
    </rPh>
    <rPh sb="18" eb="20">
      <t>キギョウ</t>
    </rPh>
    <rPh sb="20" eb="21">
      <t>サイ</t>
    </rPh>
    <rPh sb="22" eb="24">
      <t>ゾウカ</t>
    </rPh>
    <rPh sb="31" eb="33">
      <t>ヨソウ</t>
    </rPh>
    <rPh sb="37" eb="39">
      <t>シンキ</t>
    </rPh>
    <rPh sb="39" eb="41">
      <t>チク</t>
    </rPh>
    <rPh sb="41" eb="43">
      <t>キョウヨウ</t>
    </rPh>
    <rPh sb="43" eb="45">
      <t>カイシ</t>
    </rPh>
    <rPh sb="46" eb="47">
      <t>ム</t>
    </rPh>
    <rPh sb="48" eb="50">
      <t>テキセイ</t>
    </rPh>
    <rPh sb="51" eb="53">
      <t>リョウキン</t>
    </rPh>
    <rPh sb="53" eb="55">
      <t>セッテイ</t>
    </rPh>
    <rPh sb="56" eb="58">
      <t>キゾン</t>
    </rPh>
    <rPh sb="58" eb="60">
      <t>チク</t>
    </rPh>
    <rPh sb="60" eb="62">
      <t>シセツ</t>
    </rPh>
    <rPh sb="62" eb="64">
      <t>キキ</t>
    </rPh>
    <rPh sb="64" eb="65">
      <t>トウ</t>
    </rPh>
    <rPh sb="66" eb="68">
      <t>コウシン</t>
    </rPh>
    <rPh sb="68" eb="69">
      <t>トウ</t>
    </rPh>
    <rPh sb="70" eb="72">
      <t>ケントウ</t>
    </rPh>
    <rPh sb="82" eb="84">
      <t>セツゾク</t>
    </rPh>
    <rPh sb="84" eb="85">
      <t>リツ</t>
    </rPh>
    <rPh sb="86" eb="88">
      <t>コウジョウ</t>
    </rPh>
    <rPh sb="91" eb="93">
      <t>フキュウ</t>
    </rPh>
    <rPh sb="94" eb="96">
      <t>ケイハツ</t>
    </rPh>
    <rPh sb="96" eb="98">
      <t>カツドウ</t>
    </rPh>
    <rPh sb="99" eb="10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</si>
</sst>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10-419E-9EC1-15B2617C248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B210-419E-9EC1-15B2617C248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39.04</c:v>
                </c:pt>
                <c:pt idx="1">
                  <c:v>39.04</c:v>
                </c:pt>
                <c:pt idx="2">
                  <c:v>41.16</c:v>
                </c:pt>
                <c:pt idx="3">
                  <c:v>41.3</c:v>
                </c:pt>
                <c:pt idx="4">
                  <c:v>59.55</c:v>
                </c:pt>
              </c:numCache>
            </c:numRef>
          </c:val>
          <c:extLst>
            <c:ext xmlns:c16="http://schemas.microsoft.com/office/drawing/2014/chart" uri="{C3380CC4-5D6E-409C-BE32-E72D297353CC}">
              <c16:uniqueId val="{00000000-8DCB-47C0-A87B-81972C6776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8DCB-47C0-A87B-81972C6776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83.94</c:v>
                </c:pt>
                <c:pt idx="1">
                  <c:v>84.97</c:v>
                </c:pt>
                <c:pt idx="2">
                  <c:v>84.91</c:v>
                </c:pt>
                <c:pt idx="3">
                  <c:v>85.84</c:v>
                </c:pt>
                <c:pt idx="4">
                  <c:v>85.86</c:v>
                </c:pt>
              </c:numCache>
            </c:numRef>
          </c:val>
          <c:extLst>
            <c:ext xmlns:c16="http://schemas.microsoft.com/office/drawing/2014/chart" uri="{C3380CC4-5D6E-409C-BE32-E72D297353CC}">
              <c16:uniqueId val="{00000000-DAFE-46F3-8973-D781D9F68D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DAFE-46F3-8973-D781D9F68D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102.15</c:v>
                </c:pt>
                <c:pt idx="1">
                  <c:v>99.46</c:v>
                </c:pt>
                <c:pt idx="2">
                  <c:v>98.57</c:v>
                </c:pt>
                <c:pt idx="3">
                  <c:v>99.51</c:v>
                </c:pt>
                <c:pt idx="4">
                  <c:v>48.94</c:v>
                </c:pt>
              </c:numCache>
            </c:numRef>
          </c:val>
          <c:extLst>
            <c:ext xmlns:c16="http://schemas.microsoft.com/office/drawing/2014/chart" uri="{C3380CC4-5D6E-409C-BE32-E72D297353CC}">
              <c16:uniqueId val="{00000000-6367-4D62-ADB6-9B60866BF4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67-4D62-ADB6-9B60866BF4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F-4780-983A-EF8866A3992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F-4780-983A-EF8866A3992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73-45FC-95AA-DB0E52D35F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73-45FC-95AA-DB0E52D35F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6-401D-AD7C-ACE7EC0DAB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6-401D-AD7C-ACE7EC0DAB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C2-4899-BE57-5920D93F30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C2-4899-BE57-5920D93F30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2054.52</c:v>
                </c:pt>
                <c:pt idx="1">
                  <c:v>0</c:v>
                </c:pt>
                <c:pt idx="2">
                  <c:v>0</c:v>
                </c:pt>
                <c:pt idx="3" formatCode="#,##0.00;&quot;△&quot;#,##0.00;&quot;-&quot;">
                  <c:v>2120.25</c:v>
                </c:pt>
                <c:pt idx="4" formatCode="#,##0.00;&quot;△&quot;#,##0.00;&quot;-&quot;">
                  <c:v>2239.4299999999998</c:v>
                </c:pt>
              </c:numCache>
            </c:numRef>
          </c:val>
          <c:extLst>
            <c:ext xmlns:c16="http://schemas.microsoft.com/office/drawing/2014/chart" uri="{C3380CC4-5D6E-409C-BE32-E72D297353CC}">
              <c16:uniqueId val="{00000000-E629-40B4-89A6-7D0A1469C10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E629-40B4-89A6-7D0A1469C10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93.24</c:v>
                </c:pt>
                <c:pt idx="1">
                  <c:v>100</c:v>
                </c:pt>
                <c:pt idx="2">
                  <c:v>93.73</c:v>
                </c:pt>
                <c:pt idx="3">
                  <c:v>100</c:v>
                </c:pt>
                <c:pt idx="4">
                  <c:v>94.7</c:v>
                </c:pt>
              </c:numCache>
            </c:numRef>
          </c:val>
          <c:extLst>
            <c:ext xmlns:c16="http://schemas.microsoft.com/office/drawing/2014/chart" uri="{C3380CC4-5D6E-409C-BE32-E72D297353CC}">
              <c16:uniqueId val="{00000000-A24C-460B-AC1A-E5DCE35E7B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24C-460B-AC1A-E5DCE35E7B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201.09</c:v>
                </c:pt>
                <c:pt idx="1">
                  <c:v>163.88</c:v>
                </c:pt>
                <c:pt idx="2">
                  <c:v>207.86</c:v>
                </c:pt>
                <c:pt idx="3">
                  <c:v>217.1</c:v>
                </c:pt>
                <c:pt idx="4">
                  <c:v>217.1</c:v>
                </c:pt>
              </c:numCache>
            </c:numRef>
          </c:val>
          <c:extLst>
            <c:ext xmlns:c16="http://schemas.microsoft.com/office/drawing/2014/chart" uri="{C3380CC4-5D6E-409C-BE32-E72D297353CC}">
              <c16:uniqueId val="{00000000-C691-4733-A149-E2A28E9B970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C691-4733-A149-E2A28E9B970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85" zoomScaleNormal="85" workbookViewId="0">
      <selection activeCell="BN10" sqref="BN10"/>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玉川村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6546</v>
      </c>
      <c r="AM8" s="69"/>
      <c r="AN8" s="69"/>
      <c r="AO8" s="69"/>
      <c r="AP8" s="69"/>
      <c r="AQ8" s="69"/>
      <c r="AR8" s="69"/>
      <c r="AS8" s="69"/>
      <c r="AT8" s="68">
        <f>データ!T6</f>
        <v>46.67</v>
      </c>
      <c r="AU8" s="68"/>
      <c r="AV8" s="68"/>
      <c r="AW8" s="68"/>
      <c r="AX8" s="68"/>
      <c r="AY8" s="68"/>
      <c r="AZ8" s="68"/>
      <c r="BA8" s="68"/>
      <c r="BB8" s="68">
        <f>データ!U6</f>
        <v>140.26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42.42</v>
      </c>
      <c r="Q10" s="68"/>
      <c r="R10" s="68"/>
      <c r="S10" s="68"/>
      <c r="T10" s="68"/>
      <c r="U10" s="68"/>
      <c r="V10" s="68"/>
      <c r="W10" s="68">
        <f>データ!Q6</f>
        <v>100</v>
      </c>
      <c r="X10" s="68"/>
      <c r="Y10" s="68"/>
      <c r="Z10" s="68"/>
      <c r="AA10" s="68"/>
      <c r="AB10" s="68"/>
      <c r="AC10" s="68"/>
      <c r="AD10" s="69">
        <f>データ!R6</f>
        <v>4188</v>
      </c>
      <c r="AE10" s="69"/>
      <c r="AF10" s="69"/>
      <c r="AG10" s="69"/>
      <c r="AH10" s="69"/>
      <c r="AI10" s="69"/>
      <c r="AJ10" s="69"/>
      <c r="AK10" s="2"/>
      <c r="AL10" s="69">
        <f>データ!V6</f>
        <v>2752</v>
      </c>
      <c r="AM10" s="69"/>
      <c r="AN10" s="69"/>
      <c r="AO10" s="69"/>
      <c r="AP10" s="69"/>
      <c r="AQ10" s="69"/>
      <c r="AR10" s="69"/>
      <c r="AS10" s="69"/>
      <c r="AT10" s="68">
        <f>データ!W6</f>
        <v>1.69</v>
      </c>
      <c r="AU10" s="68"/>
      <c r="AV10" s="68"/>
      <c r="AW10" s="68"/>
      <c r="AX10" s="68"/>
      <c r="AY10" s="68"/>
      <c r="AZ10" s="68"/>
      <c r="BA10" s="68"/>
      <c r="BB10" s="68">
        <f>データ!X6</f>
        <v>1628.4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AUWXUdzEZRIBR4bLgPj+/BDa9BDYGsQtwIAf8Ke1kxz8qKw0SHu1EkahvIjt+UqGpXvS4rLL0jEWsOja93oLtw==" saltValue="tlXdSgpBp8uaOkOvLiZ3z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75027</v>
      </c>
      <c r="D6" s="33">
        <f t="shared" si="3"/>
        <v>47</v>
      </c>
      <c r="E6" s="33">
        <f t="shared" si="3"/>
        <v>17</v>
      </c>
      <c r="F6" s="33">
        <f t="shared" si="3"/>
        <v>5</v>
      </c>
      <c r="G6" s="33">
        <f t="shared" si="3"/>
        <v>0</v>
      </c>
      <c r="H6" s="33" t="str">
        <f t="shared" si="3"/>
        <v>福島県　玉川村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42.42</v>
      </c>
      <c r="Q6" s="34">
        <f t="shared" si="3"/>
        <v>100</v>
      </c>
      <c r="R6" s="34">
        <f t="shared" si="3"/>
        <v>4188</v>
      </c>
      <c r="S6" s="34">
        <f t="shared" si="3"/>
        <v>6546</v>
      </c>
      <c r="T6" s="34">
        <f t="shared" si="3"/>
        <v>46.67</v>
      </c>
      <c r="U6" s="34">
        <f t="shared" si="3"/>
        <v>140.26</v>
      </c>
      <c r="V6" s="34">
        <f t="shared" si="3"/>
        <v>2752</v>
      </c>
      <c r="W6" s="34">
        <f t="shared" si="3"/>
        <v>1.69</v>
      </c>
      <c r="X6" s="34">
        <f t="shared" si="3"/>
        <v>1628.4</v>
      </c>
      <c r="Y6" s="35">
        <f>IF(Y7="",NA(),Y7)</f>
        <v>102.15</v>
      </c>
      <c r="Z6" s="35">
        <f t="shared" ref="Z6:AH6" si="4">IF(Z7="",NA(),Z7)</f>
        <v>99.46</v>
      </c>
      <c r="AA6" s="35">
        <f t="shared" si="4"/>
        <v>98.57</v>
      </c>
      <c r="AB6" s="35">
        <f t="shared" si="4"/>
        <v>99.51</v>
      </c>
      <c r="AC6" s="35">
        <f t="shared" si="4"/>
        <v>48.94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2054.52</v>
      </c>
      <c r="BG6" s="34">
        <f t="shared" ref="BG6:BO6" si="7">IF(BG7="",NA(),BG7)</f>
        <v>0</v>
      </c>
      <c r="BH6" s="34">
        <f t="shared" si="7"/>
        <v>0</v>
      </c>
      <c r="BI6" s="35">
        <f t="shared" si="7"/>
        <v>2120.25</v>
      </c>
      <c r="BJ6" s="35">
        <f t="shared" si="7"/>
        <v>2239.4299999999998</v>
      </c>
      <c r="BK6" s="35">
        <f t="shared" si="7"/>
        <v>974.93</v>
      </c>
      <c r="BL6" s="35">
        <f t="shared" si="7"/>
        <v>855.8</v>
      </c>
      <c r="BM6" s="35">
        <f t="shared" si="7"/>
        <v>789.46</v>
      </c>
      <c r="BN6" s="35">
        <f t="shared" si="7"/>
        <v>826.83</v>
      </c>
      <c r="BO6" s="35">
        <f t="shared" si="7"/>
        <v>867.83</v>
      </c>
      <c r="BP6" s="34" t="str">
        <f>IF(BP7="","",IF(BP7="-","【-】","【"&amp;SUBSTITUTE(TEXT(BP7,"#,##0.00"),"-","△")&amp;"】"))</f>
        <v>【832.52】</v>
      </c>
      <c r="BQ6" s="35">
        <f>IF(BQ7="",NA(),BQ7)</f>
        <v>93.24</v>
      </c>
      <c r="BR6" s="35">
        <f t="shared" ref="BR6:BZ6" si="8">IF(BR7="",NA(),BR7)</f>
        <v>100</v>
      </c>
      <c r="BS6" s="35">
        <f t="shared" si="8"/>
        <v>93.73</v>
      </c>
      <c r="BT6" s="35">
        <f t="shared" si="8"/>
        <v>100</v>
      </c>
      <c r="BU6" s="35">
        <f t="shared" si="8"/>
        <v>94.7</v>
      </c>
      <c r="BV6" s="35">
        <f t="shared" si="8"/>
        <v>55.32</v>
      </c>
      <c r="BW6" s="35">
        <f t="shared" si="8"/>
        <v>59.8</v>
      </c>
      <c r="BX6" s="35">
        <f t="shared" si="8"/>
        <v>57.77</v>
      </c>
      <c r="BY6" s="35">
        <f t="shared" si="8"/>
        <v>57.31</v>
      </c>
      <c r="BZ6" s="35">
        <f t="shared" si="8"/>
        <v>57.08</v>
      </c>
      <c r="CA6" s="34" t="str">
        <f>IF(CA7="","",IF(CA7="-","【-】","【"&amp;SUBSTITUTE(TEXT(CA7,"#,##0.00"),"-","△")&amp;"】"))</f>
        <v>【60.94】</v>
      </c>
      <c r="CB6" s="35">
        <f>IF(CB7="",NA(),CB7)</f>
        <v>201.09</v>
      </c>
      <c r="CC6" s="35">
        <f t="shared" ref="CC6:CK6" si="9">IF(CC7="",NA(),CC7)</f>
        <v>163.88</v>
      </c>
      <c r="CD6" s="35">
        <f t="shared" si="9"/>
        <v>207.86</v>
      </c>
      <c r="CE6" s="35">
        <f t="shared" si="9"/>
        <v>217.1</v>
      </c>
      <c r="CF6" s="35">
        <f t="shared" si="9"/>
        <v>217.1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39.04</v>
      </c>
      <c r="CN6" s="35">
        <f t="shared" ref="CN6:CV6" si="10">IF(CN7="",NA(),CN7)</f>
        <v>39.04</v>
      </c>
      <c r="CO6" s="35">
        <f t="shared" si="10"/>
        <v>41.16</v>
      </c>
      <c r="CP6" s="35">
        <f t="shared" si="10"/>
        <v>41.3</v>
      </c>
      <c r="CQ6" s="35">
        <f t="shared" si="10"/>
        <v>59.55</v>
      </c>
      <c r="CR6" s="35">
        <f t="shared" si="10"/>
        <v>60.65</v>
      </c>
      <c r="CS6" s="35">
        <f t="shared" si="10"/>
        <v>51.75</v>
      </c>
      <c r="CT6" s="35">
        <f t="shared" si="10"/>
        <v>50.68</v>
      </c>
      <c r="CU6" s="35">
        <f t="shared" si="10"/>
        <v>50.14</v>
      </c>
      <c r="CV6" s="35">
        <f t="shared" si="10"/>
        <v>54.83</v>
      </c>
      <c r="CW6" s="34" t="str">
        <f>IF(CW7="","",IF(CW7="-","【-】","【"&amp;SUBSTITUTE(TEXT(CW7,"#,##0.00"),"-","△")&amp;"】"))</f>
        <v>【54.84】</v>
      </c>
      <c r="CX6" s="35">
        <f>IF(CX7="",NA(),CX7)</f>
        <v>83.94</v>
      </c>
      <c r="CY6" s="35">
        <f t="shared" ref="CY6:DG6" si="11">IF(CY7="",NA(),CY7)</f>
        <v>84.97</v>
      </c>
      <c r="CZ6" s="35">
        <f t="shared" si="11"/>
        <v>84.91</v>
      </c>
      <c r="DA6" s="35">
        <f t="shared" si="11"/>
        <v>85.84</v>
      </c>
      <c r="DB6" s="35">
        <f t="shared" si="11"/>
        <v>85.86</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75027</v>
      </c>
      <c r="D7" s="37">
        <v>47</v>
      </c>
      <c r="E7" s="37">
        <v>17</v>
      </c>
      <c r="F7" s="37">
        <v>5</v>
      </c>
      <c r="G7" s="37">
        <v>0</v>
      </c>
      <c r="H7" s="37" t="s">
        <v>98</v>
      </c>
      <c r="I7" s="37" t="s">
        <v>99</v>
      </c>
      <c r="J7" s="37" t="s">
        <v>100</v>
      </c>
      <c r="K7" s="37" t="s">
        <v>101</v>
      </c>
      <c r="L7" s="37" t="s">
        <v>102</v>
      </c>
      <c r="M7" s="37" t="s">
        <v>103</v>
      </c>
      <c r="N7" s="38" t="s">
        <v>104</v>
      </c>
      <c r="O7" s="38" t="s">
        <v>105</v>
      </c>
      <c r="P7" s="38">
        <v>42.42</v>
      </c>
      <c r="Q7" s="38">
        <v>100</v>
      </c>
      <c r="R7" s="38">
        <v>4188</v>
      </c>
      <c r="S7" s="38">
        <v>6546</v>
      </c>
      <c r="T7" s="38">
        <v>46.67</v>
      </c>
      <c r="U7" s="38">
        <v>140.26</v>
      </c>
      <c r="V7" s="38">
        <v>2752</v>
      </c>
      <c r="W7" s="38">
        <v>1.69</v>
      </c>
      <c r="X7" s="38">
        <v>1628.4</v>
      </c>
      <c r="Y7" s="38">
        <v>102.15</v>
      </c>
      <c r="Z7" s="38">
        <v>99.46</v>
      </c>
      <c r="AA7" s="38">
        <v>98.57</v>
      </c>
      <c r="AB7" s="38">
        <v>99.51</v>
      </c>
      <c r="AC7" s="38">
        <v>48.94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2054.52</v>
      </c>
      <c r="BG7" s="38">
        <v>0</v>
      </c>
      <c r="BH7" s="38">
        <v>0</v>
      </c>
      <c r="BI7" s="38">
        <v>2120.25</v>
      </c>
      <c r="BJ7" s="38">
        <v>2239.4299999999998</v>
      </c>
      <c r="BK7" s="38">
        <v>974.93</v>
      </c>
      <c r="BL7" s="38">
        <v>855.8</v>
      </c>
      <c r="BM7" s="38">
        <v>789.46</v>
      </c>
      <c r="BN7" s="38">
        <v>826.83</v>
      </c>
      <c r="BO7" s="38">
        <v>867.83</v>
      </c>
      <c r="BP7" s="38">
        <v>832.52</v>
      </c>
      <c r="BQ7" s="38">
        <v>93.24</v>
      </c>
      <c r="BR7" s="38">
        <v>100</v>
      </c>
      <c r="BS7" s="38">
        <v>93.73</v>
      </c>
      <c r="BT7" s="38">
        <v>100</v>
      </c>
      <c r="BU7" s="38">
        <v>94.7</v>
      </c>
      <c r="BV7" s="38">
        <v>55.32</v>
      </c>
      <c r="BW7" s="38">
        <v>59.8</v>
      </c>
      <c r="BX7" s="38">
        <v>57.77</v>
      </c>
      <c r="BY7" s="38">
        <v>57.31</v>
      </c>
      <c r="BZ7" s="38">
        <v>57.08</v>
      </c>
      <c r="CA7" s="38">
        <v>60.94</v>
      </c>
      <c r="CB7" s="38">
        <v>201.09</v>
      </c>
      <c r="CC7" s="38">
        <v>163.88</v>
      </c>
      <c r="CD7" s="38">
        <v>207.86</v>
      </c>
      <c r="CE7" s="38">
        <v>217.1</v>
      </c>
      <c r="CF7" s="38">
        <v>217.1</v>
      </c>
      <c r="CG7" s="38">
        <v>283.17</v>
      </c>
      <c r="CH7" s="38">
        <v>263.76</v>
      </c>
      <c r="CI7" s="38">
        <v>274.35000000000002</v>
      </c>
      <c r="CJ7" s="38">
        <v>273.52</v>
      </c>
      <c r="CK7" s="38">
        <v>274.99</v>
      </c>
      <c r="CL7" s="38">
        <v>253.04</v>
      </c>
      <c r="CM7" s="38">
        <v>39.04</v>
      </c>
      <c r="CN7" s="38">
        <v>39.04</v>
      </c>
      <c r="CO7" s="38">
        <v>41.16</v>
      </c>
      <c r="CP7" s="38">
        <v>41.3</v>
      </c>
      <c r="CQ7" s="38">
        <v>59.55</v>
      </c>
      <c r="CR7" s="38">
        <v>60.65</v>
      </c>
      <c r="CS7" s="38">
        <v>51.75</v>
      </c>
      <c r="CT7" s="38">
        <v>50.68</v>
      </c>
      <c r="CU7" s="38">
        <v>50.14</v>
      </c>
      <c r="CV7" s="38">
        <v>54.83</v>
      </c>
      <c r="CW7" s="38">
        <v>54.84</v>
      </c>
      <c r="CX7" s="38">
        <v>83.94</v>
      </c>
      <c r="CY7" s="38">
        <v>84.97</v>
      </c>
      <c r="CZ7" s="38">
        <v>84.91</v>
      </c>
      <c r="DA7" s="38">
        <v>85.84</v>
      </c>
      <c r="DB7" s="38">
        <v>85.86</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