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10.18.31.216\share\109_jyouge\09上下水道課(一般文書)\00継続\01_業務係\02_経理部門\【経営比較分析表】\R3\03_回答\"/>
    </mc:Choice>
  </mc:AlternateContent>
  <xr:revisionPtr revIDLastSave="0" documentId="13_ncr:1_{0C609FCA-A61C-45A4-9853-4ACF6B04DC9F}" xr6:coauthVersionLast="43" xr6:coauthVersionMax="43" xr10:uidLastSave="{00000000-0000-0000-0000-000000000000}"/>
  <workbookProtection workbookAlgorithmName="SHA-512" workbookHashValue="vRiKpPbv/qtUd9zzYc1++rgS317mXggktNdczbucWJiVxLKLrvSdKmXE9J/VQmi8aRzCnveOMul1vitwZ6u1mQ==" workbookSaltValue="BTkSqnkQpLHamDEuphhnVA==" workbookSpinCount="100000" lockStructure="1"/>
  <bookViews>
    <workbookView xWindow="1170" yWindow="600" windowWidth="19305" windowHeight="109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E86" i="4"/>
  <c r="AL10" i="4"/>
  <c r="B10"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<sst xmlns="http://schemas.openxmlformats.org/spreadsheetml/2006/main" count="236" uniqueCount="120">
  <si>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</si>
  <si>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</si>
  <si>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</si>
  <si>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</si>
  <si>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</si>
  <si>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</si>
  <si>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</si>
  <si>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</si>
  <si>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</si>
  <si>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</si>
  <si>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</si>
  <si>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</si>
  <si>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</si>
  <si>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</si>
  <si>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</si>
  <si>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</si>
  <si>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</si>
  <si>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</si>
  <si>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</si>
  <si>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</si>
  <si>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</si>
  <si>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</si>
  <si>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</si>
  <si>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</si>
  <si>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</si>
  <si>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</si>
  <si>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</si>
  <si>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</si>
  <si>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</si>
  <si>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</si>
  <si>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</si>
  <si>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</si>
  <si>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</si>
  <si>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</si>
  <si>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</si>
  <si>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</si>
  <si>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</si>
  <si>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</si>
  <si>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</si>
  <si>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</si>
  <si>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</si>
  <si>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</si>
  <si>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</si>
  <si>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</si>
  <si>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</si>
  <si>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</si>
  <si>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</si>
  <si>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</si>
  <si>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</si>
  <si>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</si>
  <si>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</si>
  <si>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</si>
  <si>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</si>
  <si>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</si>
  <si>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</si>
  <si>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</si>
  <si>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</si>
  <si>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</si>
  <si>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</si>
  <si>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</si>
  <si>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</si>
  <si>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</si>
  <si>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</si>
  <si>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</si>
  <si>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</si>
  <si>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</si>
  <si>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</si>
  <si>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</si>
  <si>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</si>
  <si>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</si>
  <si>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</si>
  <si>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</si>
  <si>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</si>
  <si>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</si>
  <si>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</si>
  <si>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</si>
  <si>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</si>
  <si>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</si>
  <si>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</si>
  <si>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</si>
  <si>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</si>
  <si>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</si>
  <si>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</si>
  <si>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</si>
  <si>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</si>
  <si>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</si>
  <si>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</si>
  <si>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</si>
  <si>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</si>
  <si>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</si>
  <si>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</si>
  <si>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</si>
  <si>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</si>
  <si>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</si>
  <si>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</si>
  <si>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</si>
  <si>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</si>
  <si>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矢吹町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</si>
  <si>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</si>
  <si>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</si>
  <si>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</si>
  <si>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</si>
  <si>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</si>
  <si>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</si>
  <si>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</si>
  <si>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</si>
  <si>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</si>
  <si>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</si>
  <si>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</si>
  <si>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</si>
  <si>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</si>
  <si>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</si>
  <si>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</si>
  <si>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</si>
  <si>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</si>
  <si>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</si>
  <si>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</si>
  <si>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収益的収支比率が100％未満で推移しており、一般会計からの繰出金に依存している状況である。
経費回収率・汚水処理原価共に類似団体と比較して良い水準であるものの、依然として低水準にあることから、経営戦略を基に経費削減に努め、料金収入で経費を賄えるよう料金改定等の検討、接続率の向上による料金収入の確保策を検討し、経営改善に向けた取組を継続する。</t>
    <phoneticPr fontId="4"/>
  </si>
  <si>
    <t>当町の農業集落排水事業は、大和久地区・本村地区・三城目地区・寺内地区・松倉地区の5処理場により事業運営を行っている。
老朽化対策としては平成28年度から機能強化事業を実施している。
さらに将来的には、大和久地区について公共下水道事業への編入も検討する予定である。
策定した経営戦略を基にして経営基盤の強化、経営効率の向上を図る。</t>
    <phoneticPr fontId="4"/>
  </si>
  <si>
    <t>施設の老朽化については、該当数値のないものの他自治体同様に老朽化が進行している状況である。
計画的に施設を更新し、長寿命化を図るために、平成28年度から機能強化事業に着手しており、令和2年度時点で、本村地区・三城目地区の2地区において実施している。
計画的な施設更新により、有収率の向上を図り、安定した経営基盤の確立を目指す。</t>
    <rPh sb="90" eb="9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</si>
</sst>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9A-47E4-B569-CA673EACB95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C29A-47E4-B569-CA673EACB95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36.06</c:v>
                </c:pt>
                <c:pt idx="1">
                  <c:v>44.49</c:v>
                </c:pt>
                <c:pt idx="2">
                  <c:v>43.13</c:v>
                </c:pt>
                <c:pt idx="3">
                  <c:v>48.88</c:v>
                </c:pt>
                <c:pt idx="4">
                  <c:v>44.81</c:v>
                </c:pt>
              </c:numCache>
            </c:numRef>
          </c:val>
          <c:extLst>
            <c:ext xmlns:c16="http://schemas.microsoft.com/office/drawing/2014/chart" uri="{C3380CC4-5D6E-409C-BE32-E72D297353CC}">
              <c16:uniqueId val="{00000000-2ADC-4130-BDAD-31EF9F395AC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2ADC-4130-BDAD-31EF9F395AC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80.239999999999995</c:v>
                </c:pt>
                <c:pt idx="1">
                  <c:v>84.11</c:v>
                </c:pt>
                <c:pt idx="2">
                  <c:v>83.58</c:v>
                </c:pt>
                <c:pt idx="3">
                  <c:v>84.23</c:v>
                </c:pt>
                <c:pt idx="4">
                  <c:v>84.85</c:v>
                </c:pt>
              </c:numCache>
            </c:numRef>
          </c:val>
          <c:extLst>
            <c:ext xmlns:c16="http://schemas.microsoft.com/office/drawing/2014/chart" uri="{C3380CC4-5D6E-409C-BE32-E72D297353CC}">
              <c16:uniqueId val="{00000000-962D-48F0-AAB2-90B13550836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962D-48F0-AAB2-90B13550836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61.65</c:v>
                </c:pt>
                <c:pt idx="1">
                  <c:v>62.22</c:v>
                </c:pt>
                <c:pt idx="2">
                  <c:v>60.89</c:v>
                </c:pt>
                <c:pt idx="3">
                  <c:v>55.93</c:v>
                </c:pt>
                <c:pt idx="4">
                  <c:v>60.87</c:v>
                </c:pt>
              </c:numCache>
            </c:numRef>
          </c:val>
          <c:extLst>
            <c:ext xmlns:c16="http://schemas.microsoft.com/office/drawing/2014/chart" uri="{C3380CC4-5D6E-409C-BE32-E72D297353CC}">
              <c16:uniqueId val="{00000000-1BD6-4BCF-8856-ED303CF40EF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D6-4BCF-8856-ED303CF40EF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93-458C-A119-C302C58F48C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93-458C-A119-C302C58F48C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17-4E42-9917-E73D2EA8A33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17-4E42-9917-E73D2EA8A33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2A-4325-9393-2814948DEB2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2A-4325-9393-2814948DEB2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71-43B9-B72B-67FCA03EAF7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71-43B9-B72B-67FCA03EAF7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99.24</c:v>
                </c:pt>
                <c:pt idx="1">
                  <c:v>78.84</c:v>
                </c:pt>
                <c:pt idx="2">
                  <c:v>23.45</c:v>
                </c:pt>
                <c:pt idx="3" formatCode="#,##0.00;&quot;△&quot;#,##0.00">
                  <c:v>0</c:v>
                </c:pt>
                <c:pt idx="4" formatCode="#,##0.00;&quot;△&quot;#,##0.00">
                  <c:v>0</c:v>
                </c:pt>
              </c:numCache>
            </c:numRef>
          </c:val>
          <c:extLst>
            <c:ext xmlns:c16="http://schemas.microsoft.com/office/drawing/2014/chart" uri="{C3380CC4-5D6E-409C-BE32-E72D297353CC}">
              <c16:uniqueId val="{00000000-9ECD-4B99-96A4-E6B6FA42415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9ECD-4B99-96A4-E6B6FA42415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63.67</c:v>
                </c:pt>
                <c:pt idx="1">
                  <c:v>65.27</c:v>
                </c:pt>
                <c:pt idx="2">
                  <c:v>63.63</c:v>
                </c:pt>
                <c:pt idx="3">
                  <c:v>59.87</c:v>
                </c:pt>
                <c:pt idx="4">
                  <c:v>71.930000000000007</c:v>
                </c:pt>
              </c:numCache>
            </c:numRef>
          </c:val>
          <c:extLst>
            <c:ext xmlns:c16="http://schemas.microsoft.com/office/drawing/2014/chart" uri="{C3380CC4-5D6E-409C-BE32-E72D297353CC}">
              <c16:uniqueId val="{00000000-400B-4CD7-B509-7BB44E6FA83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400B-4CD7-B509-7BB44E6FA83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223.6</c:v>
                </c:pt>
                <c:pt idx="1">
                  <c:v>214.74</c:v>
                </c:pt>
                <c:pt idx="2">
                  <c:v>231.91</c:v>
                </c:pt>
                <c:pt idx="3">
                  <c:v>224.85</c:v>
                </c:pt>
                <c:pt idx="4">
                  <c:v>205.33</c:v>
                </c:pt>
              </c:numCache>
            </c:numRef>
          </c:val>
          <c:extLst>
            <c:ext xmlns:c16="http://schemas.microsoft.com/office/drawing/2014/chart" uri="{C3380CC4-5D6E-409C-BE32-E72D297353CC}">
              <c16:uniqueId val="{00000000-0BF9-4C64-A3B4-0100C9B8543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0BF9-4C64-A3B4-0100C9B8543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矢吹町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17221</v>
      </c>
      <c r="AM8" s="51"/>
      <c r="AN8" s="51"/>
      <c r="AO8" s="51"/>
      <c r="AP8" s="51"/>
      <c r="AQ8" s="51"/>
      <c r="AR8" s="51"/>
      <c r="AS8" s="51"/>
      <c r="AT8" s="46">
        <f>データ!T6</f>
        <v>60.4</v>
      </c>
      <c r="AU8" s="46"/>
      <c r="AV8" s="46"/>
      <c r="AW8" s="46"/>
      <c r="AX8" s="46"/>
      <c r="AY8" s="46"/>
      <c r="AZ8" s="46"/>
      <c r="BA8" s="46"/>
      <c r="BB8" s="46">
        <f>データ!U6</f>
        <v>285.12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17.760000000000002</v>
      </c>
      <c r="Q10" s="46"/>
      <c r="R10" s="46"/>
      <c r="S10" s="46"/>
      <c r="T10" s="46"/>
      <c r="U10" s="46"/>
      <c r="V10" s="46"/>
      <c r="W10" s="46">
        <f>データ!Q6</f>
        <v>100</v>
      </c>
      <c r="X10" s="46"/>
      <c r="Y10" s="46"/>
      <c r="Z10" s="46"/>
      <c r="AA10" s="46"/>
      <c r="AB10" s="46"/>
      <c r="AC10" s="46"/>
      <c r="AD10" s="51">
        <f>データ!R6</f>
        <v>3674</v>
      </c>
      <c r="AE10" s="51"/>
      <c r="AF10" s="51"/>
      <c r="AG10" s="51"/>
      <c r="AH10" s="51"/>
      <c r="AI10" s="51"/>
      <c r="AJ10" s="51"/>
      <c r="AK10" s="2"/>
      <c r="AL10" s="51">
        <f>データ!V6</f>
        <v>3050</v>
      </c>
      <c r="AM10" s="51"/>
      <c r="AN10" s="51"/>
      <c r="AO10" s="51"/>
      <c r="AP10" s="51"/>
      <c r="AQ10" s="51"/>
      <c r="AR10" s="51"/>
      <c r="AS10" s="51"/>
      <c r="AT10" s="46">
        <f>データ!W6</f>
        <v>2.96</v>
      </c>
      <c r="AU10" s="46"/>
      <c r="AV10" s="46"/>
      <c r="AW10" s="46"/>
      <c r="AX10" s="46"/>
      <c r="AY10" s="46"/>
      <c r="AZ10" s="46"/>
      <c r="BA10" s="46"/>
      <c r="BB10" s="46">
        <f>データ!X6</f>
        <v>1030.4100000000001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44</v>
      </c>
      <c r="N86" s="26" t="s">
        <v>43</v>
      </c>
      <c r="O86" s="26" t="str">
        <f>データ!EO6</f>
        <v>【0.16】</v>
      </c>
    </row>
  </sheetData>
  <sheetProtection algorithmName="SHA-512" hashValue="l6oy0haCYkUoa6A4CQ/dgaCh43QtZ22TXVQHv1XeBwf3iqwNaRhNmEHD1loeR9Fe7ha5x5vGi3iqNa969+CvQA==" saltValue="ofa/4eZRoRyiM0WF/PUt9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74667</v>
      </c>
      <c r="D6" s="33">
        <f t="shared" si="3"/>
        <v>47</v>
      </c>
      <c r="E6" s="33">
        <f t="shared" si="3"/>
        <v>17</v>
      </c>
      <c r="F6" s="33">
        <f t="shared" si="3"/>
        <v>5</v>
      </c>
      <c r="G6" s="33">
        <f t="shared" si="3"/>
        <v>0</v>
      </c>
      <c r="H6" s="33" t="str">
        <f t="shared" si="3"/>
        <v>福島県　矢吹町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17.760000000000002</v>
      </c>
      <c r="Q6" s="34">
        <f t="shared" si="3"/>
        <v>100</v>
      </c>
      <c r="R6" s="34">
        <f t="shared" si="3"/>
        <v>3674</v>
      </c>
      <c r="S6" s="34">
        <f t="shared" si="3"/>
        <v>17221</v>
      </c>
      <c r="T6" s="34">
        <f t="shared" si="3"/>
        <v>60.4</v>
      </c>
      <c r="U6" s="34">
        <f t="shared" si="3"/>
        <v>285.12</v>
      </c>
      <c r="V6" s="34">
        <f t="shared" si="3"/>
        <v>3050</v>
      </c>
      <c r="W6" s="34">
        <f t="shared" si="3"/>
        <v>2.96</v>
      </c>
      <c r="X6" s="34">
        <f t="shared" si="3"/>
        <v>1030.4100000000001</v>
      </c>
      <c r="Y6" s="35">
        <f>IF(Y7="",NA(),Y7)</f>
        <v>61.65</v>
      </c>
      <c r="Z6" s="35">
        <f t="shared" ref="Z6:AH6" si="4">IF(Z7="",NA(),Z7)</f>
        <v>62.22</v>
      </c>
      <c r="AA6" s="35">
        <f t="shared" si="4"/>
        <v>60.89</v>
      </c>
      <c r="AB6" s="35">
        <f t="shared" si="4"/>
        <v>55.93</v>
      </c>
      <c r="AC6" s="35">
        <f t="shared" si="4"/>
        <v>60.87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99.24</v>
      </c>
      <c r="BG6" s="35">
        <f t="shared" ref="BG6:BO6" si="7">IF(BG7="",NA(),BG7)</f>
        <v>78.84</v>
      </c>
      <c r="BH6" s="35">
        <f t="shared" si="7"/>
        <v>23.45</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63.67</v>
      </c>
      <c r="BR6" s="35">
        <f t="shared" ref="BR6:BZ6" si="8">IF(BR7="",NA(),BR7)</f>
        <v>65.27</v>
      </c>
      <c r="BS6" s="35">
        <f t="shared" si="8"/>
        <v>63.63</v>
      </c>
      <c r="BT6" s="35">
        <f t="shared" si="8"/>
        <v>59.87</v>
      </c>
      <c r="BU6" s="35">
        <f t="shared" si="8"/>
        <v>71.930000000000007</v>
      </c>
      <c r="BV6" s="35">
        <f t="shared" si="8"/>
        <v>55.32</v>
      </c>
      <c r="BW6" s="35">
        <f t="shared" si="8"/>
        <v>59.8</v>
      </c>
      <c r="BX6" s="35">
        <f t="shared" si="8"/>
        <v>57.77</v>
      </c>
      <c r="BY6" s="35">
        <f t="shared" si="8"/>
        <v>57.31</v>
      </c>
      <c r="BZ6" s="35">
        <f t="shared" si="8"/>
        <v>57.08</v>
      </c>
      <c r="CA6" s="34" t="str">
        <f>IF(CA7="","",IF(CA7="-","【-】","【"&amp;SUBSTITUTE(TEXT(CA7,"#,##0.00"),"-","△")&amp;"】"))</f>
        <v>【60.94】</v>
      </c>
      <c r="CB6" s="35">
        <f>IF(CB7="",NA(),CB7)</f>
        <v>223.6</v>
      </c>
      <c r="CC6" s="35">
        <f t="shared" ref="CC6:CK6" si="9">IF(CC7="",NA(),CC7)</f>
        <v>214.74</v>
      </c>
      <c r="CD6" s="35">
        <f t="shared" si="9"/>
        <v>231.91</v>
      </c>
      <c r="CE6" s="35">
        <f t="shared" si="9"/>
        <v>224.85</v>
      </c>
      <c r="CF6" s="35">
        <f t="shared" si="9"/>
        <v>205.33</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36.06</v>
      </c>
      <c r="CN6" s="35">
        <f t="shared" ref="CN6:CV6" si="10">IF(CN7="",NA(),CN7)</f>
        <v>44.49</v>
      </c>
      <c r="CO6" s="35">
        <f t="shared" si="10"/>
        <v>43.13</v>
      </c>
      <c r="CP6" s="35">
        <f t="shared" si="10"/>
        <v>48.88</v>
      </c>
      <c r="CQ6" s="35">
        <f t="shared" si="10"/>
        <v>44.81</v>
      </c>
      <c r="CR6" s="35">
        <f t="shared" si="10"/>
        <v>60.65</v>
      </c>
      <c r="CS6" s="35">
        <f t="shared" si="10"/>
        <v>51.75</v>
      </c>
      <c r="CT6" s="35">
        <f t="shared" si="10"/>
        <v>50.68</v>
      </c>
      <c r="CU6" s="35">
        <f t="shared" si="10"/>
        <v>50.14</v>
      </c>
      <c r="CV6" s="35">
        <f t="shared" si="10"/>
        <v>54.83</v>
      </c>
      <c r="CW6" s="34" t="str">
        <f>IF(CW7="","",IF(CW7="-","【-】","【"&amp;SUBSTITUTE(TEXT(CW7,"#,##0.00"),"-","△")&amp;"】"))</f>
        <v>【54.84】</v>
      </c>
      <c r="CX6" s="35">
        <f>IF(CX7="",NA(),CX7)</f>
        <v>80.239999999999995</v>
      </c>
      <c r="CY6" s="35">
        <f t="shared" ref="CY6:DG6" si="11">IF(CY7="",NA(),CY7)</f>
        <v>84.11</v>
      </c>
      <c r="CZ6" s="35">
        <f t="shared" si="11"/>
        <v>83.58</v>
      </c>
      <c r="DA6" s="35">
        <f t="shared" si="11"/>
        <v>84.23</v>
      </c>
      <c r="DB6" s="35">
        <f t="shared" si="11"/>
        <v>84.85</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74667</v>
      </c>
      <c r="D7" s="37">
        <v>47</v>
      </c>
      <c r="E7" s="37">
        <v>17</v>
      </c>
      <c r="F7" s="37">
        <v>5</v>
      </c>
      <c r="G7" s="37">
        <v>0</v>
      </c>
      <c r="H7" s="37" t="s">
        <v>97</v>
      </c>
      <c r="I7" s="37" t="s">
        <v>98</v>
      </c>
      <c r="J7" s="37" t="s">
        <v>99</v>
      </c>
      <c r="K7" s="37" t="s">
        <v>100</v>
      </c>
      <c r="L7" s="37" t="s">
        <v>101</v>
      </c>
      <c r="M7" s="37" t="s">
        <v>102</v>
      </c>
      <c r="N7" s="38" t="s">
        <v>103</v>
      </c>
      <c r="O7" s="38" t="s">
        <v>104</v>
      </c>
      <c r="P7" s="38">
        <v>17.760000000000002</v>
      </c>
      <c r="Q7" s="38">
        <v>100</v>
      </c>
      <c r="R7" s="38">
        <v>3674</v>
      </c>
      <c r="S7" s="38">
        <v>17221</v>
      </c>
      <c r="T7" s="38">
        <v>60.4</v>
      </c>
      <c r="U7" s="38">
        <v>285.12</v>
      </c>
      <c r="V7" s="38">
        <v>3050</v>
      </c>
      <c r="W7" s="38">
        <v>2.96</v>
      </c>
      <c r="X7" s="38">
        <v>1030.4100000000001</v>
      </c>
      <c r="Y7" s="38">
        <v>61.65</v>
      </c>
      <c r="Z7" s="38">
        <v>62.22</v>
      </c>
      <c r="AA7" s="38">
        <v>60.89</v>
      </c>
      <c r="AB7" s="38">
        <v>55.93</v>
      </c>
      <c r="AC7" s="38">
        <v>60.87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99.24</v>
      </c>
      <c r="BG7" s="38">
        <v>78.84</v>
      </c>
      <c r="BH7" s="38">
        <v>23.45</v>
      </c>
      <c r="BI7" s="38">
        <v>0</v>
      </c>
      <c r="BJ7" s="38">
        <v>0</v>
      </c>
      <c r="BK7" s="38">
        <v>974.93</v>
      </c>
      <c r="BL7" s="38">
        <v>855.8</v>
      </c>
      <c r="BM7" s="38">
        <v>789.46</v>
      </c>
      <c r="BN7" s="38">
        <v>826.83</v>
      </c>
      <c r="BO7" s="38">
        <v>867.83</v>
      </c>
      <c r="BP7" s="38">
        <v>832.52</v>
      </c>
      <c r="BQ7" s="38">
        <v>63.67</v>
      </c>
      <c r="BR7" s="38">
        <v>65.27</v>
      </c>
      <c r="BS7" s="38">
        <v>63.63</v>
      </c>
      <c r="BT7" s="38">
        <v>59.87</v>
      </c>
      <c r="BU7" s="38">
        <v>71.930000000000007</v>
      </c>
      <c r="BV7" s="38">
        <v>55.32</v>
      </c>
      <c r="BW7" s="38">
        <v>59.8</v>
      </c>
      <c r="BX7" s="38">
        <v>57.77</v>
      </c>
      <c r="BY7" s="38">
        <v>57.31</v>
      </c>
      <c r="BZ7" s="38">
        <v>57.08</v>
      </c>
      <c r="CA7" s="38">
        <v>60.94</v>
      </c>
      <c r="CB7" s="38">
        <v>223.6</v>
      </c>
      <c r="CC7" s="38">
        <v>214.74</v>
      </c>
      <c r="CD7" s="38">
        <v>231.91</v>
      </c>
      <c r="CE7" s="38">
        <v>224.85</v>
      </c>
      <c r="CF7" s="38">
        <v>205.33</v>
      </c>
      <c r="CG7" s="38">
        <v>283.17</v>
      </c>
      <c r="CH7" s="38">
        <v>263.76</v>
      </c>
      <c r="CI7" s="38">
        <v>274.35000000000002</v>
      </c>
      <c r="CJ7" s="38">
        <v>273.52</v>
      </c>
      <c r="CK7" s="38">
        <v>274.99</v>
      </c>
      <c r="CL7" s="38">
        <v>253.04</v>
      </c>
      <c r="CM7" s="38">
        <v>36.06</v>
      </c>
      <c r="CN7" s="38">
        <v>44.49</v>
      </c>
      <c r="CO7" s="38">
        <v>43.13</v>
      </c>
      <c r="CP7" s="38">
        <v>48.88</v>
      </c>
      <c r="CQ7" s="38">
        <v>44.81</v>
      </c>
      <c r="CR7" s="38">
        <v>60.65</v>
      </c>
      <c r="CS7" s="38">
        <v>51.75</v>
      </c>
      <c r="CT7" s="38">
        <v>50.68</v>
      </c>
      <c r="CU7" s="38">
        <v>50.14</v>
      </c>
      <c r="CV7" s="38">
        <v>54.83</v>
      </c>
      <c r="CW7" s="38">
        <v>54.84</v>
      </c>
      <c r="CX7" s="38">
        <v>80.239999999999995</v>
      </c>
      <c r="CY7" s="38">
        <v>84.11</v>
      </c>
      <c r="CZ7" s="38">
        <v>83.58</v>
      </c>
      <c r="DA7" s="38">
        <v>84.23</v>
      </c>
      <c r="DB7" s="38">
        <v>84.85</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CL0711U</cp:lastModifiedBy>
  <cp:lastPrinted>2022-02-16T00:54:33Z</cp:lastPrinted>
  <dcterms:created xsi:type="dcterms:W3CDTF">2021-12-03T07:55:47Z</dcterms:created>
  <dcterms:modified xsi:type="dcterms:W3CDTF">2022-02-16T00:55:58Z</dcterms:modified>
  <cp:category/>
</cp:coreProperties>
</file>