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W:\建設課\04_2021年度\03.　特別会計\05.　決算\07.　経営比較分析\R4.1.28〆公営企業に係る経営比較分析表（令和２年度決算）の分析等について\回答用\"/>
    </mc:Choice>
  </mc:AlternateContent>
  <xr:revisionPtr revIDLastSave="0" documentId="13_ncr:1_{269AA784-5D78-48D3-AFBE-1243055AEF83}" xr6:coauthVersionLast="47" xr6:coauthVersionMax="47" xr10:uidLastSave="{00000000-0000-0000-0000-000000000000}"/>
  <workbookProtection workbookAlgorithmName="SHA-512" workbookHashValue="ner2sFL48LGC59ETQ2nxG1pghxRhyJH/UrBKrfrnztvWErW0H8ro3B4CX+xrVOaWTUV3SNi0vqM8OPSo4CZriQ==" workbookSaltValue="5OtBeYKdp3XZwsyj2We6SA==" workbookSpinCount="100000" lockStructure="1"/>
  <bookViews>
    <workbookView xWindow="375" yWindow="300" windowWidth="20115" windowHeight="101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E86" i="4"/>
  <c r="AT10" i="4"/>
  <c r="AL10" i="4"/>
  <c r="AD10" i="4"/>
  <c r="I10" i="4"/>
  <c r="B10" i="4"/>
  <c r="AL8" i="4"/>
  <c r="P8" i="4"/>
</calcChain>
</file>

<file path=xl/sharedStrings.xml><?xml version="1.0" encoding="utf-8"?>
<sst xmlns="http://schemas.openxmlformats.org/spreadsheetml/2006/main" count="236" uniqueCount="117">
  <si>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</si>
  <si>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</si>
  <si>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</si>
  <si>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</si>
  <si>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</si>
  <si>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</si>
  <si>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</si>
  <si>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</si>
  <si>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</si>
  <si>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</si>
  <si>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</si>
  <si>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</si>
  <si>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</si>
  <si>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</si>
  <si>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</si>
  <si>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</si>
  <si>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</si>
  <si>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</si>
  <si>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</si>
  <si>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</si>
  <si>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</si>
  <si>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</si>
  <si>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</si>
  <si>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</si>
  <si>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</si>
  <si>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</si>
  <si>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</si>
  <si>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</si>
  <si>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</si>
  <si>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</si>
  <si>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</si>
  <si>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</si>
  <si>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</si>
  <si>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</si>
  <si>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</si>
  <si>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</si>
  <si>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</si>
  <si>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</si>
  <si>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</si>
  <si>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</si>
  <si>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</si>
  <si>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</si>
  <si>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</si>
  <si>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</si>
  <si>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</si>
  <si>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</si>
  <si>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</si>
  <si>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</si>
  <si>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</si>
  <si>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</si>
  <si>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</si>
  <si>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</si>
  <si>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</si>
  <si>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</si>
  <si>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</si>
  <si>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</si>
  <si>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</si>
  <si>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</si>
  <si>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</si>
  <si>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</si>
  <si>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</si>
  <si>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</si>
  <si>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</si>
  <si>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</si>
  <si>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</si>
  <si>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</si>
  <si>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</si>
  <si>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</si>
  <si>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</si>
  <si>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</si>
  <si>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</si>
  <si>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</si>
  <si>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</si>
  <si>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</si>
  <si>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</si>
  <si>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</si>
  <si>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</si>
  <si>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</si>
  <si>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</si>
  <si>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</si>
  <si>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</si>
  <si>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</si>
  <si>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</si>
  <si>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</si>
  <si>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</si>
  <si>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</si>
  <si>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</si>
  <si>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</si>
  <si>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</si>
  <si>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</si>
  <si>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</si>
  <si>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</si>
  <si>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</si>
  <si>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</si>
  <si>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</si>
  <si>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</si>
  <si>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</si>
  <si>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</si>
  <si>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</si>
  <si>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</si>
  <si>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</si>
  <si>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</si>
  <si>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</si>
  <si>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</si>
  <si>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</si>
  <si>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</si>
  <si>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</si>
  <si>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</si>
  <si>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</si>
  <si>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</si>
  <si>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</si>
  <si>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</si>
  <si>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</si>
  <si>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</si>
  <si>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２年度については、新型コロナウイルス感染症の影響により、観光客の減少で、大型ホテルやペンション、民宿等での休業期間があり、経費回収率や汚水処理原価に影響がでている。また、支出に対して料金収入だけで賄うことができないため一般会計繰入金に頼っている。</t>
    <rPh sb="0" eb="2">
      <t>レイワ</t>
    </rPh>
    <rPh sb="3" eb="5">
      <t>ネンド</t>
    </rPh>
    <rPh sb="11" eb="13">
      <t>シンガタ</t>
    </rPh>
    <rPh sb="20" eb="23">
      <t>カンセンショウ</t>
    </rPh>
    <rPh sb="24" eb="26">
      <t>エイキョウ</t>
    </rPh>
    <rPh sb="30" eb="32">
      <t>カンコウ</t>
    </rPh>
    <rPh sb="32" eb="33">
      <t>キャク</t>
    </rPh>
    <rPh sb="34" eb="36">
      <t>ゲンショウ</t>
    </rPh>
    <rPh sb="38" eb="40">
      <t>オオガタ</t>
    </rPh>
    <rPh sb="50" eb="52">
      <t>ミンシュク</t>
    </rPh>
    <rPh sb="52" eb="53">
      <t>トウ</t>
    </rPh>
    <rPh sb="55" eb="57">
      <t>キュウギョウ</t>
    </rPh>
    <rPh sb="57" eb="59">
      <t>キカン</t>
    </rPh>
    <rPh sb="63" eb="65">
      <t>ケイヒ</t>
    </rPh>
    <rPh sb="65" eb="67">
      <t>カイシュウ</t>
    </rPh>
    <rPh sb="67" eb="68">
      <t>リツ</t>
    </rPh>
    <rPh sb="69" eb="71">
      <t>オスイ</t>
    </rPh>
    <rPh sb="71" eb="73">
      <t>ショリ</t>
    </rPh>
    <rPh sb="73" eb="75">
      <t>ゲンカ</t>
    </rPh>
    <rPh sb="76" eb="78">
      <t>エイキョウ</t>
    </rPh>
    <rPh sb="87" eb="89">
      <t>シシュツ</t>
    </rPh>
    <rPh sb="90" eb="91">
      <t>タイ</t>
    </rPh>
    <rPh sb="93" eb="95">
      <t>リョウキン</t>
    </rPh>
    <rPh sb="95" eb="97">
      <t>シュウニュウ</t>
    </rPh>
    <rPh sb="100" eb="101">
      <t>マカナ</t>
    </rPh>
    <rPh sb="111" eb="113">
      <t>イッパン</t>
    </rPh>
    <rPh sb="113" eb="115">
      <t>カイケイ</t>
    </rPh>
    <rPh sb="115" eb="117">
      <t>クリイレ</t>
    </rPh>
    <rPh sb="117" eb="118">
      <t>キン</t>
    </rPh>
    <rPh sb="119" eb="120">
      <t>タヨ</t>
    </rPh>
    <phoneticPr fontId="4"/>
  </si>
  <si>
    <t>使用開始から20年以上経過しており老朽化が進行しているため、優先順位をつけてながら更新・修繕を行う必要があると考えている。</t>
    <rPh sb="0" eb="2">
      <t>シヨウ</t>
    </rPh>
    <rPh sb="2" eb="4">
      <t>カイシ</t>
    </rPh>
    <rPh sb="8" eb="9">
      <t>ネン</t>
    </rPh>
    <rPh sb="9" eb="11">
      <t>イジョウ</t>
    </rPh>
    <rPh sb="11" eb="13">
      <t>ケイカ</t>
    </rPh>
    <rPh sb="17" eb="20">
      <t>ロウキュウカ</t>
    </rPh>
    <rPh sb="21" eb="23">
      <t>シンコウ</t>
    </rPh>
    <rPh sb="30" eb="32">
      <t>ユウセン</t>
    </rPh>
    <rPh sb="32" eb="34">
      <t>ジュンイ</t>
    </rPh>
    <rPh sb="41" eb="43">
      <t>コウシン</t>
    </rPh>
    <rPh sb="44" eb="46">
      <t>シュウゼン</t>
    </rPh>
    <rPh sb="47" eb="48">
      <t>オコナ</t>
    </rPh>
    <rPh sb="49" eb="51">
      <t>ヒツヨウ</t>
    </rPh>
    <rPh sb="55" eb="56">
      <t>カンガ</t>
    </rPh>
    <phoneticPr fontId="4"/>
  </si>
  <si>
    <t>特定環境保全下水道事業は、料金収入だけでは施設の維持管理ができず一般会計繰入金に頼っている状況であるため、事業の見直し（料金改定など）を行う必要があると考えいる。</t>
    <rPh sb="0" eb="2">
      <t>トクテイ</t>
    </rPh>
    <rPh sb="2" eb="4">
      <t>カンキョウ</t>
    </rPh>
    <rPh sb="4" eb="6">
      <t>ホゼン</t>
    </rPh>
    <rPh sb="6" eb="8">
      <t>ゲスイ</t>
    </rPh>
    <rPh sb="8" eb="9">
      <t>ドウ</t>
    </rPh>
    <rPh sb="9" eb="11">
      <t>ジギョウ</t>
    </rPh>
    <rPh sb="13" eb="15">
      <t>リョウキン</t>
    </rPh>
    <rPh sb="15" eb="17">
      <t>シュウニュウ</t>
    </rPh>
    <rPh sb="21" eb="23">
      <t>シセツ</t>
    </rPh>
    <rPh sb="24" eb="26">
      <t>イジ</t>
    </rPh>
    <rPh sb="26" eb="28">
      <t>カンリ</t>
    </rPh>
    <rPh sb="32" eb="34">
      <t>イッパン</t>
    </rPh>
    <rPh sb="34" eb="36">
      <t>カイケイ</t>
    </rPh>
    <rPh sb="36" eb="38">
      <t>クリイレ</t>
    </rPh>
    <rPh sb="38" eb="39">
      <t>キン</t>
    </rPh>
    <rPh sb="40" eb="41">
      <t>タヨ</t>
    </rPh>
    <rPh sb="45" eb="47">
      <t>ジョウキョウ</t>
    </rPh>
    <rPh sb="53" eb="55">
      <t>ジギョウ</t>
    </rPh>
    <rPh sb="56" eb="58">
      <t>ミナオ</t>
    </rPh>
    <rPh sb="60" eb="62">
      <t>リョウキン</t>
    </rPh>
    <rPh sb="62" eb="64">
      <t>カイテイ</t>
    </rPh>
    <rPh sb="68" eb="69">
      <t>オコナ</t>
    </rPh>
    <rPh sb="70" eb="72">
      <t>ヒツヨウ</t>
    </rPh>
    <rPh sb="76" eb="77">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</si>
</sst>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2C-4871-8244-63FB1FD3720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0.13</c:v>
                </c:pt>
                <c:pt idx="3">
                  <c:v>0.36</c:v>
                </c:pt>
                <c:pt idx="4">
                  <c:v>0.39</c:v>
                </c:pt>
              </c:numCache>
            </c:numRef>
          </c:val>
          <c:smooth val="0"/>
          <c:extLst>
            <c:ext xmlns:c16="http://schemas.microsoft.com/office/drawing/2014/chart" uri="{C3380CC4-5D6E-409C-BE32-E72D297353CC}">
              <c16:uniqueId val="{00000001-B32C-4871-8244-63FB1FD3720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33.22</c:v>
                </c:pt>
                <c:pt idx="1">
                  <c:v>37.39</c:v>
                </c:pt>
                <c:pt idx="2">
                  <c:v>35.46</c:v>
                </c:pt>
                <c:pt idx="3">
                  <c:v>37.369999999999997</c:v>
                </c:pt>
                <c:pt idx="4">
                  <c:v>32.15</c:v>
                </c:pt>
              </c:numCache>
            </c:numRef>
          </c:val>
          <c:extLst>
            <c:ext xmlns:c16="http://schemas.microsoft.com/office/drawing/2014/chart" uri="{C3380CC4-5D6E-409C-BE32-E72D297353CC}">
              <c16:uniqueId val="{00000000-D31A-4734-B0CD-D2FFF512E57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42.9</c:v>
                </c:pt>
                <c:pt idx="1">
                  <c:v>43.36</c:v>
                </c:pt>
                <c:pt idx="2">
                  <c:v>42.56</c:v>
                </c:pt>
                <c:pt idx="3">
                  <c:v>42.47</c:v>
                </c:pt>
                <c:pt idx="4">
                  <c:v>42.4</c:v>
                </c:pt>
              </c:numCache>
            </c:numRef>
          </c:val>
          <c:smooth val="0"/>
          <c:extLst>
            <c:ext xmlns:c16="http://schemas.microsoft.com/office/drawing/2014/chart" uri="{C3380CC4-5D6E-409C-BE32-E72D297353CC}">
              <c16:uniqueId val="{00000001-D31A-4734-B0CD-D2FFF512E57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83.24</c:v>
                </c:pt>
                <c:pt idx="1">
                  <c:v>85.02</c:v>
                </c:pt>
                <c:pt idx="2">
                  <c:v>85.08</c:v>
                </c:pt>
                <c:pt idx="3">
                  <c:v>84.3</c:v>
                </c:pt>
                <c:pt idx="4">
                  <c:v>84.12</c:v>
                </c:pt>
              </c:numCache>
            </c:numRef>
          </c:val>
          <c:extLst>
            <c:ext xmlns:c16="http://schemas.microsoft.com/office/drawing/2014/chart" uri="{C3380CC4-5D6E-409C-BE32-E72D297353CC}">
              <c16:uniqueId val="{00000000-1391-4EC8-A4E3-3C395B0A18F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c:v>
                </c:pt>
                <c:pt idx="1">
                  <c:v>83.06</c:v>
                </c:pt>
                <c:pt idx="2">
                  <c:v>83.32</c:v>
                </c:pt>
                <c:pt idx="3">
                  <c:v>83.75</c:v>
                </c:pt>
                <c:pt idx="4">
                  <c:v>84.19</c:v>
                </c:pt>
              </c:numCache>
            </c:numRef>
          </c:val>
          <c:smooth val="0"/>
          <c:extLst>
            <c:ext xmlns:c16="http://schemas.microsoft.com/office/drawing/2014/chart" uri="{C3380CC4-5D6E-409C-BE32-E72D297353CC}">
              <c16:uniqueId val="{00000001-1391-4EC8-A4E3-3C395B0A18F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74.59</c:v>
                </c:pt>
                <c:pt idx="1">
                  <c:v>86.03</c:v>
                </c:pt>
                <c:pt idx="2">
                  <c:v>99.26</c:v>
                </c:pt>
                <c:pt idx="3">
                  <c:v>94.39</c:v>
                </c:pt>
                <c:pt idx="4">
                  <c:v>86.59</c:v>
                </c:pt>
              </c:numCache>
            </c:numRef>
          </c:val>
          <c:extLst>
            <c:ext xmlns:c16="http://schemas.microsoft.com/office/drawing/2014/chart" uri="{C3380CC4-5D6E-409C-BE32-E72D297353CC}">
              <c16:uniqueId val="{00000000-680C-40E1-B488-F56E5E6ED3E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0C-40E1-B488-F56E5E6ED3E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90-4934-B8B3-3677892A3B9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90-4934-B8B3-3677892A3B9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FA1-46A6-AA0A-69A25A1D2D0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FA1-46A6-AA0A-69A25A1D2D0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10-45AA-99BE-66EE5D25749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10-45AA-99BE-66EE5D25749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07-45C1-8C95-547467725C5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07-45C1-8C95-547467725C5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2F-4A0C-AE11-F4CB0014F5C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1298.9100000000001</c:v>
                </c:pt>
                <c:pt idx="1">
                  <c:v>1243.71</c:v>
                </c:pt>
                <c:pt idx="2">
                  <c:v>1194.1500000000001</c:v>
                </c:pt>
                <c:pt idx="3">
                  <c:v>1206.79</c:v>
                </c:pt>
                <c:pt idx="4">
                  <c:v>1258.43</c:v>
                </c:pt>
              </c:numCache>
            </c:numRef>
          </c:val>
          <c:smooth val="0"/>
          <c:extLst>
            <c:ext xmlns:c16="http://schemas.microsoft.com/office/drawing/2014/chart" uri="{C3380CC4-5D6E-409C-BE32-E72D297353CC}">
              <c16:uniqueId val="{00000001-382F-4A0C-AE11-F4CB0014F5C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31.22</c:v>
                </c:pt>
                <c:pt idx="1">
                  <c:v>48.36</c:v>
                </c:pt>
                <c:pt idx="2">
                  <c:v>81.650000000000006</c:v>
                </c:pt>
                <c:pt idx="3">
                  <c:v>57.38</c:v>
                </c:pt>
                <c:pt idx="4">
                  <c:v>45.29</c:v>
                </c:pt>
              </c:numCache>
            </c:numRef>
          </c:val>
          <c:extLst>
            <c:ext xmlns:c16="http://schemas.microsoft.com/office/drawing/2014/chart" uri="{C3380CC4-5D6E-409C-BE32-E72D297353CC}">
              <c16:uniqueId val="{00000000-0663-4092-89D0-854C92F56F5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69.87</c:v>
                </c:pt>
                <c:pt idx="1">
                  <c:v>74.3</c:v>
                </c:pt>
                <c:pt idx="2">
                  <c:v>72.260000000000005</c:v>
                </c:pt>
                <c:pt idx="3">
                  <c:v>71.84</c:v>
                </c:pt>
                <c:pt idx="4">
                  <c:v>73.36</c:v>
                </c:pt>
              </c:numCache>
            </c:numRef>
          </c:val>
          <c:smooth val="0"/>
          <c:extLst>
            <c:ext xmlns:c16="http://schemas.microsoft.com/office/drawing/2014/chart" uri="{C3380CC4-5D6E-409C-BE32-E72D297353CC}">
              <c16:uniqueId val="{00000001-0663-4092-89D0-854C92F56F5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560.08000000000004</c:v>
                </c:pt>
                <c:pt idx="1">
                  <c:v>375.6</c:v>
                </c:pt>
                <c:pt idx="2">
                  <c:v>220.49</c:v>
                </c:pt>
                <c:pt idx="3">
                  <c:v>308.88</c:v>
                </c:pt>
                <c:pt idx="4">
                  <c:v>393.71</c:v>
                </c:pt>
              </c:numCache>
            </c:numRef>
          </c:val>
          <c:extLst>
            <c:ext xmlns:c16="http://schemas.microsoft.com/office/drawing/2014/chart" uri="{C3380CC4-5D6E-409C-BE32-E72D297353CC}">
              <c16:uniqueId val="{00000000-2B6E-4F9D-8503-78B664B0878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234.96</c:v>
                </c:pt>
                <c:pt idx="1">
                  <c:v>221.81</c:v>
                </c:pt>
                <c:pt idx="2">
                  <c:v>230.02</c:v>
                </c:pt>
                <c:pt idx="3">
                  <c:v>228.47</c:v>
                </c:pt>
                <c:pt idx="4">
                  <c:v>224.88</c:v>
                </c:pt>
              </c:numCache>
            </c:numRef>
          </c:val>
          <c:smooth val="0"/>
          <c:extLst>
            <c:ext xmlns:c16="http://schemas.microsoft.com/office/drawing/2014/chart" uri="{C3380CC4-5D6E-409C-BE32-E72D297353CC}">
              <c16:uniqueId val="{00000001-2B6E-4F9D-8503-78B664B0878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H47"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北塩原村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D2</v>
      </c>
      <c r="X8" s="49"/>
      <c r="Y8" s="49"/>
      <c r="Z8" s="49"/>
      <c r="AA8" s="49"/>
      <c r="AB8" s="49"/>
      <c r="AC8" s="49"/>
      <c r="AD8" s="50" t="str">
        <f>データ!$M$6</f>
        <v>非設置</v>
      </c>
      <c r="AE8" s="50"/>
      <c r="AF8" s="50"/>
      <c r="AG8" s="50"/>
      <c r="AH8" s="50"/>
      <c r="AI8" s="50"/>
      <c r="AJ8" s="50"/>
      <c r="AK8" s="3"/>
      <c r="AL8" s="51">
        <f>データ!S6</f>
        <v>2666</v>
      </c>
      <c r="AM8" s="51"/>
      <c r="AN8" s="51"/>
      <c r="AO8" s="51"/>
      <c r="AP8" s="51"/>
      <c r="AQ8" s="51"/>
      <c r="AR8" s="51"/>
      <c r="AS8" s="51"/>
      <c r="AT8" s="46">
        <f>データ!T6</f>
        <v>234.08</v>
      </c>
      <c r="AU8" s="46"/>
      <c r="AV8" s="46"/>
      <c r="AW8" s="46"/>
      <c r="AX8" s="46"/>
      <c r="AY8" s="46"/>
      <c r="AZ8" s="46"/>
      <c r="BA8" s="46"/>
      <c r="BB8" s="46">
        <f>データ!U6</f>
        <v>11.39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85.93</v>
      </c>
      <c r="Q10" s="46"/>
      <c r="R10" s="46"/>
      <c r="S10" s="46"/>
      <c r="T10" s="46"/>
      <c r="U10" s="46"/>
      <c r="V10" s="46"/>
      <c r="W10" s="46">
        <f>データ!Q6</f>
        <v>67.61</v>
      </c>
      <c r="X10" s="46"/>
      <c r="Y10" s="46"/>
      <c r="Z10" s="46"/>
      <c r="AA10" s="46"/>
      <c r="AB10" s="46"/>
      <c r="AC10" s="46"/>
      <c r="AD10" s="51">
        <f>データ!R6</f>
        <v>2695</v>
      </c>
      <c r="AE10" s="51"/>
      <c r="AF10" s="51"/>
      <c r="AG10" s="51"/>
      <c r="AH10" s="51"/>
      <c r="AI10" s="51"/>
      <c r="AJ10" s="51"/>
      <c r="AK10" s="2"/>
      <c r="AL10" s="51">
        <f>データ!V6</f>
        <v>2260</v>
      </c>
      <c r="AM10" s="51"/>
      <c r="AN10" s="51"/>
      <c r="AO10" s="51"/>
      <c r="AP10" s="51"/>
      <c r="AQ10" s="51"/>
      <c r="AR10" s="51"/>
      <c r="AS10" s="51"/>
      <c r="AT10" s="46">
        <f>データ!W6</f>
        <v>3.38</v>
      </c>
      <c r="AU10" s="46"/>
      <c r="AV10" s="46"/>
      <c r="AW10" s="46"/>
      <c r="AX10" s="46"/>
      <c r="AY10" s="46"/>
      <c r="AZ10" s="46"/>
      <c r="BA10" s="46"/>
      <c r="BB10" s="46">
        <f>データ!X6</f>
        <v>668.64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114</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43</v>
      </c>
      <c r="N86" s="26" t="s">
        <v>43</v>
      </c>
      <c r="O86" s="26" t="str">
        <f>データ!EO6</f>
        <v>【0.30】</v>
      </c>
    </row>
  </sheetData>
  <sheetProtection algorithmName="SHA-512" hashValue="lcUnzjckF9pqZA1rZaBF8+LIJ9BrDmzowD5FLZ9Od2eDzzPfeNxvzGK8tlO1kN63YlcXm6SXsw8b9UqScsCtyA==" saltValue="Q0Z7bgOm4cl8uwB4H4Obq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7" t="s">
        <v>53</v>
      </c>
      <c r="I3" s="78"/>
      <c r="J3" s="78"/>
      <c r="K3" s="78"/>
      <c r="L3" s="78"/>
      <c r="M3" s="78"/>
      <c r="N3" s="78"/>
      <c r="O3" s="78"/>
      <c r="P3" s="78"/>
      <c r="Q3" s="78"/>
      <c r="R3" s="78"/>
      <c r="S3" s="78"/>
      <c r="T3" s="78"/>
      <c r="U3" s="78"/>
      <c r="V3" s="78"/>
      <c r="W3" s="78"/>
      <c r="X3" s="79"/>
      <c r="Y3" s="83" t="s">
        <v>54</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2020</v>
      </c>
      <c r="C6" s="33">
        <f t="shared" ref="C6:X6" si="3">C7</f>
        <v>74021</v>
      </c>
      <c r="D6" s="33">
        <f t="shared" si="3"/>
        <v>47</v>
      </c>
      <c r="E6" s="33">
        <f t="shared" si="3"/>
        <v>17</v>
      </c>
      <c r="F6" s="33">
        <f t="shared" si="3"/>
        <v>4</v>
      </c>
      <c r="G6" s="33">
        <f t="shared" si="3"/>
        <v>0</v>
      </c>
      <c r="H6" s="33" t="str">
        <f t="shared" si="3"/>
        <v>福島県　北塩原村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85.93</v>
      </c>
      <c r="Q6" s="34">
        <f t="shared" si="3"/>
        <v>67.61</v>
      </c>
      <c r="R6" s="34">
        <f t="shared" si="3"/>
        <v>2695</v>
      </c>
      <c r="S6" s="34">
        <f t="shared" si="3"/>
        <v>2666</v>
      </c>
      <c r="T6" s="34">
        <f t="shared" si="3"/>
        <v>234.08</v>
      </c>
      <c r="U6" s="34">
        <f t="shared" si="3"/>
        <v>11.39</v>
      </c>
      <c r="V6" s="34">
        <f t="shared" si="3"/>
        <v>2260</v>
      </c>
      <c r="W6" s="34">
        <f t="shared" si="3"/>
        <v>3.38</v>
      </c>
      <c r="X6" s="34">
        <f t="shared" si="3"/>
        <v>668.64</v>
      </c>
      <c r="Y6" s="35">
        <f>IF(Y7="",NA(),Y7)</f>
        <v>74.59</v>
      </c>
      <c r="Z6" s="35">
        <f t="shared" ref="Z6:AH6" si="4">IF(Z7="",NA(),Z7)</f>
        <v>86.03</v>
      </c>
      <c r="AA6" s="35">
        <f t="shared" si="4"/>
        <v>99.26</v>
      </c>
      <c r="AB6" s="35">
        <f t="shared" si="4"/>
        <v>94.39</v>
      </c>
      <c r="AC6" s="35">
        <f t="shared" si="4"/>
        <v>86.59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1298.9100000000001</v>
      </c>
      <c r="BL6" s="35">
        <f t="shared" si="7"/>
        <v>1243.71</v>
      </c>
      <c r="BM6" s="35">
        <f t="shared" si="7"/>
        <v>1194.1500000000001</v>
      </c>
      <c r="BN6" s="35">
        <f t="shared" si="7"/>
        <v>1206.79</v>
      </c>
      <c r="BO6" s="35">
        <f t="shared" si="7"/>
        <v>1258.43</v>
      </c>
      <c r="BP6" s="34" t="str">
        <f>IF(BP7="","",IF(BP7="-","【-】","【"&amp;SUBSTITUTE(TEXT(BP7,"#,##0.00"),"-","△")&amp;"】"))</f>
        <v>【1,260.21】</v>
      </c>
      <c r="BQ6" s="35">
        <f>IF(BQ7="",NA(),BQ7)</f>
        <v>31.22</v>
      </c>
      <c r="BR6" s="35">
        <f t="shared" ref="BR6:BZ6" si="8">IF(BR7="",NA(),BR7)</f>
        <v>48.36</v>
      </c>
      <c r="BS6" s="35">
        <f t="shared" si="8"/>
        <v>81.650000000000006</v>
      </c>
      <c r="BT6" s="35">
        <f t="shared" si="8"/>
        <v>57.38</v>
      </c>
      <c r="BU6" s="35">
        <f t="shared" si="8"/>
        <v>45.29</v>
      </c>
      <c r="BV6" s="35">
        <f t="shared" si="8"/>
        <v>69.87</v>
      </c>
      <c r="BW6" s="35">
        <f t="shared" si="8"/>
        <v>74.3</v>
      </c>
      <c r="BX6" s="35">
        <f t="shared" si="8"/>
        <v>72.260000000000005</v>
      </c>
      <c r="BY6" s="35">
        <f t="shared" si="8"/>
        <v>71.84</v>
      </c>
      <c r="BZ6" s="35">
        <f t="shared" si="8"/>
        <v>73.36</v>
      </c>
      <c r="CA6" s="34" t="str">
        <f>IF(CA7="","",IF(CA7="-","【-】","【"&amp;SUBSTITUTE(TEXT(CA7,"#,##0.00"),"-","△")&amp;"】"))</f>
        <v>【75.29】</v>
      </c>
      <c r="CB6" s="35">
        <f>IF(CB7="",NA(),CB7)</f>
        <v>560.08000000000004</v>
      </c>
      <c r="CC6" s="35">
        <f t="shared" ref="CC6:CK6" si="9">IF(CC7="",NA(),CC7)</f>
        <v>375.6</v>
      </c>
      <c r="CD6" s="35">
        <f t="shared" si="9"/>
        <v>220.49</v>
      </c>
      <c r="CE6" s="35">
        <f t="shared" si="9"/>
        <v>308.88</v>
      </c>
      <c r="CF6" s="35">
        <f t="shared" si="9"/>
        <v>393.71</v>
      </c>
      <c r="CG6" s="35">
        <f t="shared" si="9"/>
        <v>234.96</v>
      </c>
      <c r="CH6" s="35">
        <f t="shared" si="9"/>
        <v>221.81</v>
      </c>
      <c r="CI6" s="35">
        <f t="shared" si="9"/>
        <v>230.02</v>
      </c>
      <c r="CJ6" s="35">
        <f t="shared" si="9"/>
        <v>228.47</v>
      </c>
      <c r="CK6" s="35">
        <f t="shared" si="9"/>
        <v>224.88</v>
      </c>
      <c r="CL6" s="34" t="str">
        <f>IF(CL7="","",IF(CL7="-","【-】","【"&amp;SUBSTITUTE(TEXT(CL7,"#,##0.00"),"-","△")&amp;"】"))</f>
        <v>【215.41】</v>
      </c>
      <c r="CM6" s="35">
        <f>IF(CM7="",NA(),CM7)</f>
        <v>33.22</v>
      </c>
      <c r="CN6" s="35">
        <f t="shared" ref="CN6:CV6" si="10">IF(CN7="",NA(),CN7)</f>
        <v>37.39</v>
      </c>
      <c r="CO6" s="35">
        <f t="shared" si="10"/>
        <v>35.46</v>
      </c>
      <c r="CP6" s="35">
        <f t="shared" si="10"/>
        <v>37.369999999999997</v>
      </c>
      <c r="CQ6" s="35">
        <f t="shared" si="10"/>
        <v>32.15</v>
      </c>
      <c r="CR6" s="35">
        <f t="shared" si="10"/>
        <v>42.9</v>
      </c>
      <c r="CS6" s="35">
        <f t="shared" si="10"/>
        <v>43.36</v>
      </c>
      <c r="CT6" s="35">
        <f t="shared" si="10"/>
        <v>42.56</v>
      </c>
      <c r="CU6" s="35">
        <f t="shared" si="10"/>
        <v>42.47</v>
      </c>
      <c r="CV6" s="35">
        <f t="shared" si="10"/>
        <v>42.4</v>
      </c>
      <c r="CW6" s="34" t="str">
        <f>IF(CW7="","",IF(CW7="-","【-】","【"&amp;SUBSTITUTE(TEXT(CW7,"#,##0.00"),"-","△")&amp;"】"))</f>
        <v>【42.90】</v>
      </c>
      <c r="CX6" s="35">
        <f>IF(CX7="",NA(),CX7)</f>
        <v>83.24</v>
      </c>
      <c r="CY6" s="35">
        <f t="shared" ref="CY6:DG6" si="11">IF(CY7="",NA(),CY7)</f>
        <v>85.02</v>
      </c>
      <c r="CZ6" s="35">
        <f t="shared" si="11"/>
        <v>85.08</v>
      </c>
      <c r="DA6" s="35">
        <f t="shared" si="11"/>
        <v>84.3</v>
      </c>
      <c r="DB6" s="35">
        <f t="shared" si="11"/>
        <v>84.12</v>
      </c>
      <c r="DC6" s="35">
        <f t="shared" si="11"/>
        <v>83.5</v>
      </c>
      <c r="DD6" s="35">
        <f t="shared" si="11"/>
        <v>83.06</v>
      </c>
      <c r="DE6" s="35">
        <f t="shared" si="11"/>
        <v>83.32</v>
      </c>
      <c r="DF6" s="35">
        <f t="shared" si="11"/>
        <v>83.75</v>
      </c>
      <c r="DG6" s="35">
        <f t="shared" si="11"/>
        <v>84.19</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0.09</v>
      </c>
      <c r="EK6" s="35">
        <f t="shared" si="14"/>
        <v>0.09</v>
      </c>
      <c r="EL6" s="35">
        <f t="shared" si="14"/>
        <v>0.13</v>
      </c>
      <c r="EM6" s="35">
        <f t="shared" si="14"/>
        <v>0.36</v>
      </c>
      <c r="EN6" s="35">
        <f t="shared" si="14"/>
        <v>0.39</v>
      </c>
      <c r="EO6" s="34" t="str">
        <f>IF(EO7="","",IF(EO7="-","【-】","【"&amp;SUBSTITUTE(TEXT(EO7,"#,##0.00"),"-","△")&amp;"】"))</f>
        <v>【0.30】</v>
      </c>
    </row>
    <row r="7" spans="1:145" s="36" customFormat="1" x14ac:dyDescent="0.15">
      <c r="A7" s="28"/>
      <c r="B7" s="37">
        <v>2020</v>
      </c>
      <c r="C7" s="37">
        <v>74021</v>
      </c>
      <c r="D7" s="37">
        <v>47</v>
      </c>
      <c r="E7" s="37">
        <v>17</v>
      </c>
      <c r="F7" s="37">
        <v>4</v>
      </c>
      <c r="G7" s="37">
        <v>0</v>
      </c>
      <c r="H7" s="37" t="s">
        <v>96</v>
      </c>
      <c r="I7" s="37" t="s">
        <v>97</v>
      </c>
      <c r="J7" s="37" t="s">
        <v>98</v>
      </c>
      <c r="K7" s="37" t="s">
        <v>99</v>
      </c>
      <c r="L7" s="37" t="s">
        <v>100</v>
      </c>
      <c r="M7" s="37" t="s">
        <v>101</v>
      </c>
      <c r="N7" s="38" t="s">
        <v>102</v>
      </c>
      <c r="O7" s="38" t="s">
        <v>103</v>
      </c>
      <c r="P7" s="38">
        <v>85.93</v>
      </c>
      <c r="Q7" s="38">
        <v>67.61</v>
      </c>
      <c r="R7" s="38">
        <v>2695</v>
      </c>
      <c r="S7" s="38">
        <v>2666</v>
      </c>
      <c r="T7" s="38">
        <v>234.08</v>
      </c>
      <c r="U7" s="38">
        <v>11.39</v>
      </c>
      <c r="V7" s="38">
        <v>2260</v>
      </c>
      <c r="W7" s="38">
        <v>3.38</v>
      </c>
      <c r="X7" s="38">
        <v>668.64</v>
      </c>
      <c r="Y7" s="38">
        <v>74.59</v>
      </c>
      <c r="Z7" s="38">
        <v>86.03</v>
      </c>
      <c r="AA7" s="38">
        <v>99.26</v>
      </c>
      <c r="AB7" s="38">
        <v>94.39</v>
      </c>
      <c r="AC7" s="38">
        <v>86.59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1298.9100000000001</v>
      </c>
      <c r="BL7" s="38">
        <v>1243.71</v>
      </c>
      <c r="BM7" s="38">
        <v>1194.1500000000001</v>
      </c>
      <c r="BN7" s="38">
        <v>1206.79</v>
      </c>
      <c r="BO7" s="38">
        <v>1258.43</v>
      </c>
      <c r="BP7" s="38">
        <v>1260.21</v>
      </c>
      <c r="BQ7" s="38">
        <v>31.22</v>
      </c>
      <c r="BR7" s="38">
        <v>48.36</v>
      </c>
      <c r="BS7" s="38">
        <v>81.650000000000006</v>
      </c>
      <c r="BT7" s="38">
        <v>57.38</v>
      </c>
      <c r="BU7" s="38">
        <v>45.29</v>
      </c>
      <c r="BV7" s="38">
        <v>69.87</v>
      </c>
      <c r="BW7" s="38">
        <v>74.3</v>
      </c>
      <c r="BX7" s="38">
        <v>72.260000000000005</v>
      </c>
      <c r="BY7" s="38">
        <v>71.84</v>
      </c>
      <c r="BZ7" s="38">
        <v>73.36</v>
      </c>
      <c r="CA7" s="38">
        <v>75.290000000000006</v>
      </c>
      <c r="CB7" s="38">
        <v>560.08000000000004</v>
      </c>
      <c r="CC7" s="38">
        <v>375.6</v>
      </c>
      <c r="CD7" s="38">
        <v>220.49</v>
      </c>
      <c r="CE7" s="38">
        <v>308.88</v>
      </c>
      <c r="CF7" s="38">
        <v>393.71</v>
      </c>
      <c r="CG7" s="38">
        <v>234.96</v>
      </c>
      <c r="CH7" s="38">
        <v>221.81</v>
      </c>
      <c r="CI7" s="38">
        <v>230.02</v>
      </c>
      <c r="CJ7" s="38">
        <v>228.47</v>
      </c>
      <c r="CK7" s="38">
        <v>224.88</v>
      </c>
      <c r="CL7" s="38">
        <v>215.41</v>
      </c>
      <c r="CM7" s="38">
        <v>33.22</v>
      </c>
      <c r="CN7" s="38">
        <v>37.39</v>
      </c>
      <c r="CO7" s="38">
        <v>35.46</v>
      </c>
      <c r="CP7" s="38">
        <v>37.369999999999997</v>
      </c>
      <c r="CQ7" s="38">
        <v>32.15</v>
      </c>
      <c r="CR7" s="38">
        <v>42.9</v>
      </c>
      <c r="CS7" s="38">
        <v>43.36</v>
      </c>
      <c r="CT7" s="38">
        <v>42.56</v>
      </c>
      <c r="CU7" s="38">
        <v>42.47</v>
      </c>
      <c r="CV7" s="38">
        <v>42.4</v>
      </c>
      <c r="CW7" s="38">
        <v>42.9</v>
      </c>
      <c r="CX7" s="38">
        <v>83.24</v>
      </c>
      <c r="CY7" s="38">
        <v>85.02</v>
      </c>
      <c r="CZ7" s="38">
        <v>85.08</v>
      </c>
      <c r="DA7" s="38">
        <v>84.3</v>
      </c>
      <c r="DB7" s="38">
        <v>84.12</v>
      </c>
      <c r="DC7" s="38">
        <v>83.5</v>
      </c>
      <c r="DD7" s="38">
        <v>83.06</v>
      </c>
      <c r="DE7" s="38">
        <v>83.32</v>
      </c>
      <c r="DF7" s="38">
        <v>83.75</v>
      </c>
      <c r="DG7" s="38">
        <v>84.19</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0.09</v>
      </c>
      <c r="EK7" s="38">
        <v>0.09</v>
      </c>
      <c r="EL7" s="38">
        <v>0.13</v>
      </c>
      <c r="EM7" s="38">
        <v>0.36</v>
      </c>
      <c r="EN7" s="38">
        <v>0.39</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109</v>
      </c>
    </row>
    <row r="12" spans="1:145" x14ac:dyDescent="0.15">
      <c r="B12">
        <v>1</v>
      </c>
      <c r="C12">
        <v>1</v>
      </c>
      <c r="D12">
        <v>1</v>
      </c>
      <c r="E12">
        <v>1</v>
      </c>
      <c r="F12">
        <v>2</v>
      </c>
      <c r="G12" t="s">
        <v>110</v>
      </c>
    </row>
    <row r="13" spans="1:145" x14ac:dyDescent="0.15">
      <c r="B13" t="s">
        <v>111</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