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Y:\190_上下水道課\04_上下水道課_総務G\04_照会・調査・報告等\22.01.13 【照会_市町村財政課1月28日（金）期限】公営企業に係る経営比較分析表（令和２年度決算）の分析等について\"/>
    </mc:Choice>
  </mc:AlternateContent>
  <xr:revisionPtr revIDLastSave="0" documentId="13_ncr:1_{9643C82F-EA7D-4CF6-A5DD-72340F492A14}" xr6:coauthVersionLast="47" xr6:coauthVersionMax="47" xr10:uidLastSave="{00000000-0000-0000-0000-000000000000}"/>
  <workbookProtection workbookAlgorithmName="SHA-512" workbookHashValue="rvKXxJLF7pnTzUIBj+Gdrwhi0zW6Szqw1DKb8arSLU5/15DYO3HU480NsjSr4BkQ0R3gHNFTVqPFUJDuYZ3PsA==" workbookSaltValue="zYN3kRdQGsqdrNDjTz191w==" workbookSpinCount="100000" lockStructure="1"/>
  <bookViews>
    <workbookView xWindow="-120" yWindow="-120" windowWidth="2904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W10" i="4" s="1"/>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BB10" i="4"/>
  <c r="P10" i="4"/>
  <c r="BB8" i="4"/>
  <c r="AT8" i="4"/>
  <c r="AD8" i="4"/>
  <c r="W8" i="4"/>
  <c r="B6"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<sst xmlns="http://schemas.openxmlformats.org/spreadsheetml/2006/main" count="236" uniqueCount="121">
  <si>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</si>
  <si>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</si>
  <si>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</si>
  <si>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</si>
  <si>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</si>
  <si>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</si>
  <si>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</si>
  <si>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</si>
  <si>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</si>
  <si>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</si>
  <si>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</si>
  <si>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</si>
  <si>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</si>
  <si>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</si>
  <si>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</si>
  <si>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</si>
  <si>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</si>
  <si>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</si>
  <si>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</si>
  <si>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</si>
  <si>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</si>
  <si>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</si>
  <si>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</si>
  <si>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</si>
  <si>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</si>
  <si>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</si>
  <si>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</si>
  <si>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</si>
  <si>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</si>
  <si>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</si>
  <si>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</si>
  <si>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</si>
  <si>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</si>
  <si>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</si>
  <si>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</si>
  <si>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</si>
  <si>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</si>
  <si>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</si>
  <si>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</si>
  <si>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</si>
  <si>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</si>
  <si>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</si>
  <si>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</si>
  <si>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</si>
  <si>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</si>
  <si>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</si>
  <si>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</si>
  <si>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</si>
  <si>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</si>
  <si>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</si>
  <si>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</si>
  <si>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</si>
  <si>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</si>
  <si>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</si>
  <si>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</si>
  <si>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</si>
  <si>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</si>
  <si>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</si>
  <si>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</si>
  <si>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</si>
  <si>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</si>
  <si>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</si>
  <si>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</si>
  <si>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</si>
  <si>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</si>
  <si>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</si>
  <si>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</si>
  <si>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</si>
  <si>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</si>
  <si>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</si>
  <si>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</si>
  <si>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</si>
  <si>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</si>
  <si>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</si>
  <si>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</si>
  <si>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</si>
  <si>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</si>
  <si>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</si>
  <si>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</si>
  <si>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</si>
  <si>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</si>
  <si>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</si>
  <si>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</si>
  <si>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</si>
  <si>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</si>
  <si>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</si>
  <si>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</si>
  <si>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</si>
  <si>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</si>
  <si>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</si>
  <si>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</si>
  <si>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</si>
  <si>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</si>
  <si>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</si>
  <si>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</si>
  <si>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</si>
  <si>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</si>
  <si>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</si>
  <si>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</si>
  <si>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</si>
  <si>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</si>
  <si>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</si>
  <si>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</si>
  <si>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</si>
  <si>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</si>
  <si>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</si>
  <si>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</si>
  <si>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</si>
  <si>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</si>
  <si>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</si>
  <si>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</si>
  <si>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</si>
  <si>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</si>
  <si>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</si>
  <si>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</si>
  <si>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</si>
  <si>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</si>
  <si>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</si>
  <si>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農業集落排水事業は、平成10年度に完了済。整備当時は、建設に係る経費としての資本的収入は国からの多額の補助金、企業債借入金、さらに一般会計繰入金を財源としていた。整備後の現在では企業債の償還に一般会計繰入金を充てている状況にある。
●水洗化率は、昨年比ほぼ横ばいとなったが、節水タイプの機器普及やそもそもの処理人口減少に伴い有収水量は減少傾向にある。
　農業集落排水事業区域内への新規住宅建築が期待出来ない土地利用規制もある中で、事業収益の９割強を占める成田地区において阿武隈川上流域治水対策プロジェクトが計画されるなど、処理人口・有収水量の減少傾向は今後益々拍車がかかる状況にあることから、事業の維持・経営の健全化に向けた取組が必要である。　　　　　　　　　　　
●経費回収率は基準内繰入金の適正化により改善されたが、類似団体より低いため、健全な経営のために料金改定の検討をすすめる。　　　　　　　　　　　　　　　
●企業債残高対事業規模比率は、基準内繰入金の適正化により類似団体平均より低くなったものの、台風19号災害復旧事業に伴う災害復旧事業債の新規借入により起債残高が増加した。</t>
    <rPh sb="17" eb="18">
      <t>ド</t>
    </rPh>
    <rPh sb="21" eb="22">
      <t>ズミ</t>
    </rPh>
    <rPh sb="43" eb="45">
      <t>シュウニュウ</t>
    </rPh>
    <rPh sb="50" eb="52">
      <t>タガク</t>
    </rPh>
    <rPh sb="60" eb="62">
      <t>カリイレ</t>
    </rPh>
    <rPh sb="62" eb="63">
      <t>キン</t>
    </rPh>
    <rPh sb="75" eb="77">
      <t>ザイゲン</t>
    </rPh>
    <rPh sb="111" eb="113">
      <t>ジョウキョウ</t>
    </rPh>
    <rPh sb="128" eb="129">
      <t>ヒ</t>
    </rPh>
    <rPh sb="156" eb="158">
      <t>ショリ</t>
    </rPh>
    <rPh sb="158" eb="160">
      <t>ジンコウ</t>
    </rPh>
    <rPh sb="160" eb="162">
      <t>ゲンショウ</t>
    </rPh>
    <rPh sb="163" eb="164">
      <t>トモナ</t>
    </rPh>
    <rPh sb="170" eb="172">
      <t>ゲンショウ</t>
    </rPh>
    <rPh sb="172" eb="174">
      <t>ケイコウ</t>
    </rPh>
    <rPh sb="180" eb="182">
      <t>ノウギョウ</t>
    </rPh>
    <rPh sb="182" eb="184">
      <t>シュウラク</t>
    </rPh>
    <rPh sb="184" eb="186">
      <t>ハイスイ</t>
    </rPh>
    <rPh sb="186" eb="188">
      <t>ジギョウ</t>
    </rPh>
    <rPh sb="188" eb="191">
      <t>クイキナイ</t>
    </rPh>
    <rPh sb="193" eb="195">
      <t>シンキ</t>
    </rPh>
    <rPh sb="195" eb="197">
      <t>ジュウタク</t>
    </rPh>
    <rPh sb="197" eb="199">
      <t>ケンチク</t>
    </rPh>
    <rPh sb="200" eb="202">
      <t>キタイ</t>
    </rPh>
    <rPh sb="202" eb="204">
      <t>デキ</t>
    </rPh>
    <rPh sb="206" eb="210">
      <t>トチリヨウ</t>
    </rPh>
    <rPh sb="210" eb="212">
      <t>キセイ</t>
    </rPh>
    <rPh sb="215" eb="216">
      <t>ナカ</t>
    </rPh>
    <rPh sb="218" eb="220">
      <t>ジギョウ</t>
    </rPh>
    <rPh sb="220" eb="222">
      <t>シュウエキ</t>
    </rPh>
    <rPh sb="224" eb="226">
      <t>ワリキョウ</t>
    </rPh>
    <rPh sb="227" eb="228">
      <t>シ</t>
    </rPh>
    <rPh sb="230" eb="234">
      <t>ナリタチク</t>
    </rPh>
    <rPh sb="238" eb="242">
      <t>アブクマガワ</t>
    </rPh>
    <rPh sb="242" eb="245">
      <t>ジョウリュウイキ</t>
    </rPh>
    <rPh sb="245" eb="247">
      <t>チスイ</t>
    </rPh>
    <rPh sb="247" eb="249">
      <t>タイサク</t>
    </rPh>
    <rPh sb="256" eb="258">
      <t>ケイカク</t>
    </rPh>
    <rPh sb="264" eb="266">
      <t>ショリ</t>
    </rPh>
    <rPh sb="266" eb="268">
      <t>ジンコウ</t>
    </rPh>
    <rPh sb="274" eb="276">
      <t>ゲンショウ</t>
    </rPh>
    <rPh sb="276" eb="278">
      <t>ケイコウ</t>
    </rPh>
    <rPh sb="279" eb="281">
      <t>コンゴ</t>
    </rPh>
    <rPh sb="281" eb="283">
      <t>マスマス</t>
    </rPh>
    <rPh sb="283" eb="285">
      <t>ハクシャ</t>
    </rPh>
    <rPh sb="289" eb="291">
      <t>ジョウキョウ</t>
    </rPh>
    <rPh sb="299" eb="301">
      <t>ジギョウ</t>
    </rPh>
    <rPh sb="302" eb="304">
      <t>イジ</t>
    </rPh>
    <rPh sb="459" eb="461">
      <t>タイフウ</t>
    </rPh>
    <rPh sb="463" eb="464">
      <t>ゴウ</t>
    </rPh>
    <rPh sb="464" eb="466">
      <t>サイガイ</t>
    </rPh>
    <rPh sb="466" eb="468">
      <t>フッキュウ</t>
    </rPh>
    <rPh sb="468" eb="470">
      <t>ジギョウ</t>
    </rPh>
    <rPh sb="471" eb="472">
      <t>トモナ</t>
    </rPh>
    <rPh sb="473" eb="475">
      <t>サイガイ</t>
    </rPh>
    <rPh sb="475" eb="477">
      <t>フッキュウ</t>
    </rPh>
    <rPh sb="477" eb="480">
      <t>ジギョウサイ</t>
    </rPh>
    <rPh sb="481" eb="483">
      <t>シンキ</t>
    </rPh>
    <rPh sb="483" eb="485">
      <t>カリイレ</t>
    </rPh>
    <rPh sb="488" eb="490">
      <t>キサイ</t>
    </rPh>
    <rPh sb="490" eb="492">
      <t>ザンダカ</t>
    </rPh>
    <rPh sb="493" eb="495">
      <t>ゾウカ</t>
    </rPh>
    <phoneticPr fontId="4"/>
  </si>
  <si>
    <t xml:space="preserve">
●平成８年からの一部供用開始であり、令和元年台風19号により処理場が水没、電気機械設備を交換済みのため設備・管渠等は比較的新しい。
　管渠築造整備は完了済となっていることから、平成29年度より農山漁村地域整備事業交付金を活用し、施設の維持管理費の平準化・コスト削減と施設の延命を図る長寿命化の取り組みに着手中であったところ、令和元年台風19号による災害により阿武隈川上流域治水対策プロジェクトが計画され、成田地区において処理場を含んだ主要部分が影響を受ける見通しとなったことから改築更新事業の見直しが必要になっている。</t>
    <rPh sb="11" eb="13">
      <t>キョウヨウ</t>
    </rPh>
    <rPh sb="19" eb="21">
      <t>レイワ</t>
    </rPh>
    <rPh sb="21" eb="23">
      <t>ガンネン</t>
    </rPh>
    <rPh sb="23" eb="25">
      <t>タイフウ</t>
    </rPh>
    <rPh sb="27" eb="28">
      <t>ゴウ</t>
    </rPh>
    <rPh sb="31" eb="34">
      <t>ショリジョウ</t>
    </rPh>
    <rPh sb="35" eb="37">
      <t>スイボツ</t>
    </rPh>
    <rPh sb="38" eb="40">
      <t>デンキ</t>
    </rPh>
    <rPh sb="40" eb="42">
      <t>キカイ</t>
    </rPh>
    <rPh sb="42" eb="44">
      <t>セツビ</t>
    </rPh>
    <rPh sb="45" eb="47">
      <t>コウカン</t>
    </rPh>
    <rPh sb="47" eb="48">
      <t>ズ</t>
    </rPh>
    <rPh sb="52" eb="54">
      <t>セツビ</t>
    </rPh>
    <rPh sb="68" eb="70">
      <t>カンキョ</t>
    </rPh>
    <rPh sb="70" eb="72">
      <t>チクゾウ</t>
    </rPh>
    <rPh sb="72" eb="74">
      <t>セイビ</t>
    </rPh>
    <rPh sb="75" eb="77">
      <t>カンリョウ</t>
    </rPh>
    <rPh sb="77" eb="78">
      <t>ズミ</t>
    </rPh>
    <rPh sb="122" eb="123">
      <t>ヒ</t>
    </rPh>
    <rPh sb="142" eb="146">
      <t>チョウジュミョウカ</t>
    </rPh>
    <rPh sb="147" eb="148">
      <t>ト</t>
    </rPh>
    <rPh sb="149" eb="150">
      <t>ク</t>
    </rPh>
    <rPh sb="152" eb="154">
      <t>チャクシュ</t>
    </rPh>
    <rPh sb="154" eb="155">
      <t>チュウ</t>
    </rPh>
    <rPh sb="163" eb="165">
      <t>レイワ</t>
    </rPh>
    <rPh sb="165" eb="167">
      <t>ガンネン</t>
    </rPh>
    <rPh sb="167" eb="169">
      <t>タイフウ</t>
    </rPh>
    <rPh sb="171" eb="172">
      <t>ゴウ</t>
    </rPh>
    <rPh sb="175" eb="177">
      <t>サイガイ</t>
    </rPh>
    <rPh sb="180" eb="191">
      <t>アブクマガワジョウリュウイキチスイタイサク</t>
    </rPh>
    <rPh sb="198" eb="200">
      <t>ケイカク</t>
    </rPh>
    <rPh sb="203" eb="207">
      <t>ナリタチク</t>
    </rPh>
    <rPh sb="211" eb="214">
      <t>ショリジョウ</t>
    </rPh>
    <rPh sb="215" eb="216">
      <t>フク</t>
    </rPh>
    <rPh sb="218" eb="220">
      <t>シュヨウ</t>
    </rPh>
    <rPh sb="220" eb="222">
      <t>ブブン</t>
    </rPh>
    <rPh sb="223" eb="225">
      <t>エイキョウ</t>
    </rPh>
    <rPh sb="226" eb="227">
      <t>ウ</t>
    </rPh>
    <rPh sb="229" eb="231">
      <t>ミトオ</t>
    </rPh>
    <rPh sb="240" eb="242">
      <t>カイチク</t>
    </rPh>
    <rPh sb="242" eb="244">
      <t>コウシン</t>
    </rPh>
    <rPh sb="244" eb="246">
      <t>ジギョウ</t>
    </rPh>
    <rPh sb="247" eb="249">
      <t>ミナオ</t>
    </rPh>
    <rPh sb="251" eb="253">
      <t>ヒツヨウ</t>
    </rPh>
    <phoneticPr fontId="4"/>
  </si>
  <si>
    <t xml:space="preserve">
●水洗化普及の一層の推進や施設・管路などの効率的・効果的な維持管理に努め、今後も汚水処理事業を継続するため町民の理解を得ながら使用料や農業集落排水分担金の適正化に取り組む。
　具体的には、平成28年度に策定した経営戦略に基づき経営の安定化を図ることになるが、使用料収入の９割強を占める成田地区において阿武隈川上流域治水対策プロジェクトが計画されており、今後の動向により事業そのものの大幅な見直しが必要となることが予想される。
　そのため当該計画の動向に注視しつつ、無駄のない施設整備・投資となるよう関係機関連携の上、適切な時期に適切な対応を図りたい。
　令和５年４月から地方公営企業法適用を目指し準備を進めている。</t>
    <rPh sb="17" eb="19">
      <t>カンロ</t>
    </rPh>
    <rPh sb="22" eb="25">
      <t>コウリツテキ</t>
    </rPh>
    <rPh sb="26" eb="29">
      <t>コウカテキ</t>
    </rPh>
    <rPh sb="35" eb="36">
      <t>ツト</t>
    </rPh>
    <rPh sb="38" eb="40">
      <t>コンゴ</t>
    </rPh>
    <rPh sb="41" eb="43">
      <t>オスイ</t>
    </rPh>
    <rPh sb="43" eb="45">
      <t>ショリ</t>
    </rPh>
    <rPh sb="45" eb="47">
      <t>ジギョウ</t>
    </rPh>
    <rPh sb="48" eb="50">
      <t>ケイゾク</t>
    </rPh>
    <rPh sb="82" eb="83">
      <t>ト</t>
    </rPh>
    <rPh sb="84" eb="85">
      <t>ク</t>
    </rPh>
    <rPh sb="89" eb="92">
      <t>グタイテキ</t>
    </rPh>
    <rPh sb="130" eb="133">
      <t>シヨウリョウ</t>
    </rPh>
    <rPh sb="133" eb="135">
      <t>シュウニュウ</t>
    </rPh>
    <rPh sb="137" eb="139">
      <t>ワリキョウ</t>
    </rPh>
    <rPh sb="140" eb="141">
      <t>シ</t>
    </rPh>
    <rPh sb="143" eb="147">
      <t>ナリタチク</t>
    </rPh>
    <rPh sb="151" eb="162">
      <t>アブクマガワジョウリュウイキチスイタイサク</t>
    </rPh>
    <rPh sb="169" eb="171">
      <t>ケイカク</t>
    </rPh>
    <rPh sb="177" eb="179">
      <t>コンゴ</t>
    </rPh>
    <rPh sb="180" eb="182">
      <t>ドウコウ</t>
    </rPh>
    <rPh sb="185" eb="187">
      <t>ジギョウ</t>
    </rPh>
    <rPh sb="192" eb="194">
      <t>オオハバ</t>
    </rPh>
    <rPh sb="195" eb="197">
      <t>ミナオ</t>
    </rPh>
    <rPh sb="199" eb="201">
      <t>ヒツヨウ</t>
    </rPh>
    <rPh sb="207" eb="209">
      <t>ヨソウ</t>
    </rPh>
    <rPh sb="219" eb="221">
      <t>トウガイ</t>
    </rPh>
    <rPh sb="221" eb="223">
      <t>ケイカク</t>
    </rPh>
    <rPh sb="224" eb="226">
      <t>ドウコウ</t>
    </rPh>
    <rPh sb="227" eb="229">
      <t>チュウシ</t>
    </rPh>
    <rPh sb="233" eb="235">
      <t>ムダ</t>
    </rPh>
    <rPh sb="238" eb="240">
      <t>シセツ</t>
    </rPh>
    <rPh sb="240" eb="242">
      <t>セイビ</t>
    </rPh>
    <rPh sb="243" eb="245">
      <t>トウシ</t>
    </rPh>
    <rPh sb="250" eb="252">
      <t>カンケイ</t>
    </rPh>
    <rPh sb="252" eb="254">
      <t>キカン</t>
    </rPh>
    <rPh sb="254" eb="256">
      <t>レンケイ</t>
    </rPh>
    <rPh sb="257" eb="258">
      <t>ウエ</t>
    </rPh>
    <rPh sb="259" eb="261">
      <t>テキセツ</t>
    </rPh>
    <rPh sb="262" eb="264">
      <t>ジキ</t>
    </rPh>
    <rPh sb="265" eb="267">
      <t>テキセツ</t>
    </rPh>
    <rPh sb="268" eb="270">
      <t>タイオウ</t>
    </rPh>
    <rPh sb="271" eb="27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</si>
</sst>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3E-4D0B-A62A-4847568EA52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C3E-4D0B-A62A-4847568EA52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42.3</c:v>
                </c:pt>
                <c:pt idx="1">
                  <c:v>42.3</c:v>
                </c:pt>
                <c:pt idx="2">
                  <c:v>42.07</c:v>
                </c:pt>
                <c:pt idx="3">
                  <c:v>42.99</c:v>
                </c:pt>
                <c:pt idx="4">
                  <c:v>42.07</c:v>
                </c:pt>
              </c:numCache>
            </c:numRef>
          </c:val>
          <c:extLst>
            <c:ext xmlns:c16="http://schemas.microsoft.com/office/drawing/2014/chart" uri="{C3380CC4-5D6E-409C-BE32-E72D297353CC}">
              <c16:uniqueId val="{00000000-E359-4972-8FEF-4F8E5E8589D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E359-4972-8FEF-4F8E5E8589D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90.49</c:v>
                </c:pt>
                <c:pt idx="1">
                  <c:v>90.49</c:v>
                </c:pt>
                <c:pt idx="2">
                  <c:v>90.16</c:v>
                </c:pt>
                <c:pt idx="3">
                  <c:v>90.14</c:v>
                </c:pt>
                <c:pt idx="4">
                  <c:v>90.42</c:v>
                </c:pt>
              </c:numCache>
            </c:numRef>
          </c:val>
          <c:extLst>
            <c:ext xmlns:c16="http://schemas.microsoft.com/office/drawing/2014/chart" uri="{C3380CC4-5D6E-409C-BE32-E72D297353CC}">
              <c16:uniqueId val="{00000000-CE83-43DA-BCB3-741388CEDE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CE83-43DA-BCB3-741388CEDE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30.53</c:v>
                </c:pt>
                <c:pt idx="1">
                  <c:v>74.28</c:v>
                </c:pt>
                <c:pt idx="2">
                  <c:v>70.540000000000006</c:v>
                </c:pt>
                <c:pt idx="3">
                  <c:v>72.510000000000005</c:v>
                </c:pt>
                <c:pt idx="4">
                  <c:v>67.489999999999995</c:v>
                </c:pt>
              </c:numCache>
            </c:numRef>
          </c:val>
          <c:extLst>
            <c:ext xmlns:c16="http://schemas.microsoft.com/office/drawing/2014/chart" uri="{C3380CC4-5D6E-409C-BE32-E72D297353CC}">
              <c16:uniqueId val="{00000000-52E7-4676-8072-652AAE822F4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E7-4676-8072-652AAE822F4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F0-4929-BCB6-D1BC9E8EAF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F0-4929-BCB6-D1BC9E8EAF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3A-4ABB-9194-58D2DB6D0BB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3A-4ABB-9194-58D2DB6D0BB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9B-432A-855F-A8172B0CDD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9B-432A-855F-A8172B0CDD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1B-4045-8E66-AC27D9F737F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1B-4045-8E66-AC27D9F737F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1163.8699999999999</c:v>
                </c:pt>
                <c:pt idx="1">
                  <c:v>146.82</c:v>
                </c:pt>
                <c:pt idx="2" formatCode="#,##0.00;&quot;△&quot;#,##0.00">
                  <c:v>0</c:v>
                </c:pt>
                <c:pt idx="3">
                  <c:v>399.16</c:v>
                </c:pt>
                <c:pt idx="4">
                  <c:v>712.02</c:v>
                </c:pt>
              </c:numCache>
            </c:numRef>
          </c:val>
          <c:extLst>
            <c:ext xmlns:c16="http://schemas.microsoft.com/office/drawing/2014/chart" uri="{C3380CC4-5D6E-409C-BE32-E72D297353CC}">
              <c16:uniqueId val="{00000000-5598-44B7-8BEE-007067FA7E4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5598-44B7-8BEE-007067FA7E4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16.72</c:v>
                </c:pt>
                <c:pt idx="1">
                  <c:v>32.450000000000003</c:v>
                </c:pt>
                <c:pt idx="2">
                  <c:v>32.380000000000003</c:v>
                </c:pt>
                <c:pt idx="3">
                  <c:v>32.04</c:v>
                </c:pt>
                <c:pt idx="4">
                  <c:v>33.28</c:v>
                </c:pt>
              </c:numCache>
            </c:numRef>
          </c:val>
          <c:extLst>
            <c:ext xmlns:c16="http://schemas.microsoft.com/office/drawing/2014/chart" uri="{C3380CC4-5D6E-409C-BE32-E72D297353CC}">
              <c16:uniqueId val="{00000000-D9F3-4CF0-A6F3-5F08731AF03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D9F3-4CF0-A6F3-5F08731AF03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772.03</c:v>
                </c:pt>
                <c:pt idx="1">
                  <c:v>399.42</c:v>
                </c:pt>
                <c:pt idx="2">
                  <c:v>406.28</c:v>
                </c:pt>
                <c:pt idx="3">
                  <c:v>385.03</c:v>
                </c:pt>
                <c:pt idx="4">
                  <c:v>391.12</c:v>
                </c:pt>
              </c:numCache>
            </c:numRef>
          </c:val>
          <c:extLst>
            <c:ext xmlns:c16="http://schemas.microsoft.com/office/drawing/2014/chart" uri="{C3380CC4-5D6E-409C-BE32-E72D297353CC}">
              <c16:uniqueId val="{00000000-DBD6-4E9F-8A73-E760775E77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DBD6-4E9F-8A73-E760775E77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E34" zoomScale="85" zoomScaleNormal="8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鏡石町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12669</v>
      </c>
      <c r="AM8" s="51"/>
      <c r="AN8" s="51"/>
      <c r="AO8" s="51"/>
      <c r="AP8" s="51"/>
      <c r="AQ8" s="51"/>
      <c r="AR8" s="51"/>
      <c r="AS8" s="51"/>
      <c r="AT8" s="46">
        <f>データ!T6</f>
        <v>31.3</v>
      </c>
      <c r="AU8" s="46"/>
      <c r="AV8" s="46"/>
      <c r="AW8" s="46"/>
      <c r="AX8" s="46"/>
      <c r="AY8" s="46"/>
      <c r="AZ8" s="46"/>
      <c r="BA8" s="46"/>
      <c r="BB8" s="46">
        <f>データ!U6</f>
        <v>404.76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7.88</v>
      </c>
      <c r="Q10" s="46"/>
      <c r="R10" s="46"/>
      <c r="S10" s="46"/>
      <c r="T10" s="46"/>
      <c r="U10" s="46"/>
      <c r="V10" s="46"/>
      <c r="W10" s="46">
        <f>データ!Q6</f>
        <v>100</v>
      </c>
      <c r="X10" s="46"/>
      <c r="Y10" s="46"/>
      <c r="Z10" s="46"/>
      <c r="AA10" s="46"/>
      <c r="AB10" s="46"/>
      <c r="AC10" s="46"/>
      <c r="AD10" s="51">
        <f>データ!R6</f>
        <v>2200</v>
      </c>
      <c r="AE10" s="51"/>
      <c r="AF10" s="51"/>
      <c r="AG10" s="51"/>
      <c r="AH10" s="51"/>
      <c r="AI10" s="51"/>
      <c r="AJ10" s="51"/>
      <c r="AK10" s="2"/>
      <c r="AL10" s="51">
        <f>データ!V6</f>
        <v>992</v>
      </c>
      <c r="AM10" s="51"/>
      <c r="AN10" s="51"/>
      <c r="AO10" s="51"/>
      <c r="AP10" s="51"/>
      <c r="AQ10" s="51"/>
      <c r="AR10" s="51"/>
      <c r="AS10" s="51"/>
      <c r="AT10" s="46">
        <f>データ!W6</f>
        <v>1.03</v>
      </c>
      <c r="AU10" s="46"/>
      <c r="AV10" s="46"/>
      <c r="AW10" s="46"/>
      <c r="AX10" s="46"/>
      <c r="AY10" s="46"/>
      <c r="AZ10" s="46"/>
      <c r="BA10" s="46"/>
      <c r="BB10" s="46">
        <f>データ!X6</f>
        <v>963.11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kBXALLI5c4eyNrDmiMxXHdMZzbz023Y55+FuN9v+gbvDRqd3yOnpVW3MVFHf8Bdyswl4D4SOblW9ff9ly81fFQ==" saltValue="oz/MYIq+CiIRyYVc40Ifm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73423</v>
      </c>
      <c r="D6" s="33">
        <f t="shared" si="3"/>
        <v>47</v>
      </c>
      <c r="E6" s="33">
        <f t="shared" si="3"/>
        <v>17</v>
      </c>
      <c r="F6" s="33">
        <f t="shared" si="3"/>
        <v>5</v>
      </c>
      <c r="G6" s="33">
        <f t="shared" si="3"/>
        <v>0</v>
      </c>
      <c r="H6" s="33" t="str">
        <f t="shared" si="3"/>
        <v>福島県　鏡石町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7.88</v>
      </c>
      <c r="Q6" s="34">
        <f t="shared" si="3"/>
        <v>100</v>
      </c>
      <c r="R6" s="34">
        <f t="shared" si="3"/>
        <v>2200</v>
      </c>
      <c r="S6" s="34">
        <f t="shared" si="3"/>
        <v>12669</v>
      </c>
      <c r="T6" s="34">
        <f t="shared" si="3"/>
        <v>31.3</v>
      </c>
      <c r="U6" s="34">
        <f t="shared" si="3"/>
        <v>404.76</v>
      </c>
      <c r="V6" s="34">
        <f t="shared" si="3"/>
        <v>992</v>
      </c>
      <c r="W6" s="34">
        <f t="shared" si="3"/>
        <v>1.03</v>
      </c>
      <c r="X6" s="34">
        <f t="shared" si="3"/>
        <v>963.11</v>
      </c>
      <c r="Y6" s="35">
        <f>IF(Y7="",NA(),Y7)</f>
        <v>30.53</v>
      </c>
      <c r="Z6" s="35">
        <f t="shared" ref="Z6:AH6" si="4">IF(Z7="",NA(),Z7)</f>
        <v>74.28</v>
      </c>
      <c r="AA6" s="35">
        <f t="shared" si="4"/>
        <v>70.540000000000006</v>
      </c>
      <c r="AB6" s="35">
        <f t="shared" si="4"/>
        <v>72.510000000000005</v>
      </c>
      <c r="AC6" s="35">
        <f t="shared" si="4"/>
        <v>67.489999999999995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1163.8699999999999</v>
      </c>
      <c r="BG6" s="35">
        <f t="shared" ref="BG6:BO6" si="7">IF(BG7="",NA(),BG7)</f>
        <v>146.82</v>
      </c>
      <c r="BH6" s="34">
        <f t="shared" si="7"/>
        <v>0</v>
      </c>
      <c r="BI6" s="35">
        <f t="shared" si="7"/>
        <v>399.16</v>
      </c>
      <c r="BJ6" s="35">
        <f t="shared" si="7"/>
        <v>712.02</v>
      </c>
      <c r="BK6" s="35">
        <f t="shared" si="7"/>
        <v>974.93</v>
      </c>
      <c r="BL6" s="35">
        <f t="shared" si="7"/>
        <v>855.8</v>
      </c>
      <c r="BM6" s="35">
        <f t="shared" si="7"/>
        <v>789.46</v>
      </c>
      <c r="BN6" s="35">
        <f t="shared" si="7"/>
        <v>826.83</v>
      </c>
      <c r="BO6" s="35">
        <f t="shared" si="7"/>
        <v>867.83</v>
      </c>
      <c r="BP6" s="34" t="str">
        <f>IF(BP7="","",IF(BP7="-","【-】","【"&amp;SUBSTITUTE(TEXT(BP7,"#,##0.00"),"-","△")&amp;"】"))</f>
        <v>【832.52】</v>
      </c>
      <c r="BQ6" s="35">
        <f>IF(BQ7="",NA(),BQ7)</f>
        <v>16.72</v>
      </c>
      <c r="BR6" s="35">
        <f t="shared" ref="BR6:BZ6" si="8">IF(BR7="",NA(),BR7)</f>
        <v>32.450000000000003</v>
      </c>
      <c r="BS6" s="35">
        <f t="shared" si="8"/>
        <v>32.380000000000003</v>
      </c>
      <c r="BT6" s="35">
        <f t="shared" si="8"/>
        <v>32.04</v>
      </c>
      <c r="BU6" s="35">
        <f t="shared" si="8"/>
        <v>33.28</v>
      </c>
      <c r="BV6" s="35">
        <f t="shared" si="8"/>
        <v>55.32</v>
      </c>
      <c r="BW6" s="35">
        <f t="shared" si="8"/>
        <v>59.8</v>
      </c>
      <c r="BX6" s="35">
        <f t="shared" si="8"/>
        <v>57.77</v>
      </c>
      <c r="BY6" s="35">
        <f t="shared" si="8"/>
        <v>57.31</v>
      </c>
      <c r="BZ6" s="35">
        <f t="shared" si="8"/>
        <v>57.08</v>
      </c>
      <c r="CA6" s="34" t="str">
        <f>IF(CA7="","",IF(CA7="-","【-】","【"&amp;SUBSTITUTE(TEXT(CA7,"#,##0.00"),"-","△")&amp;"】"))</f>
        <v>【60.94】</v>
      </c>
      <c r="CB6" s="35">
        <f>IF(CB7="",NA(),CB7)</f>
        <v>772.03</v>
      </c>
      <c r="CC6" s="35">
        <f t="shared" ref="CC6:CK6" si="9">IF(CC7="",NA(),CC7)</f>
        <v>399.42</v>
      </c>
      <c r="CD6" s="35">
        <f t="shared" si="9"/>
        <v>406.28</v>
      </c>
      <c r="CE6" s="35">
        <f t="shared" si="9"/>
        <v>385.03</v>
      </c>
      <c r="CF6" s="35">
        <f t="shared" si="9"/>
        <v>391.12</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42.3</v>
      </c>
      <c r="CN6" s="35">
        <f t="shared" ref="CN6:CV6" si="10">IF(CN7="",NA(),CN7)</f>
        <v>42.3</v>
      </c>
      <c r="CO6" s="35">
        <f t="shared" si="10"/>
        <v>42.07</v>
      </c>
      <c r="CP6" s="35">
        <f t="shared" si="10"/>
        <v>42.99</v>
      </c>
      <c r="CQ6" s="35">
        <f t="shared" si="10"/>
        <v>42.07</v>
      </c>
      <c r="CR6" s="35">
        <f t="shared" si="10"/>
        <v>60.65</v>
      </c>
      <c r="CS6" s="35">
        <f t="shared" si="10"/>
        <v>51.75</v>
      </c>
      <c r="CT6" s="35">
        <f t="shared" si="10"/>
        <v>50.68</v>
      </c>
      <c r="CU6" s="35">
        <f t="shared" si="10"/>
        <v>50.14</v>
      </c>
      <c r="CV6" s="35">
        <f t="shared" si="10"/>
        <v>54.83</v>
      </c>
      <c r="CW6" s="34" t="str">
        <f>IF(CW7="","",IF(CW7="-","【-】","【"&amp;SUBSTITUTE(TEXT(CW7,"#,##0.00"),"-","△")&amp;"】"))</f>
        <v>【54.84】</v>
      </c>
      <c r="CX6" s="35">
        <f>IF(CX7="",NA(),CX7)</f>
        <v>90.49</v>
      </c>
      <c r="CY6" s="35">
        <f t="shared" ref="CY6:DG6" si="11">IF(CY7="",NA(),CY7)</f>
        <v>90.49</v>
      </c>
      <c r="CZ6" s="35">
        <f t="shared" si="11"/>
        <v>90.16</v>
      </c>
      <c r="DA6" s="35">
        <f t="shared" si="11"/>
        <v>90.14</v>
      </c>
      <c r="DB6" s="35">
        <f t="shared" si="11"/>
        <v>90.42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73423</v>
      </c>
      <c r="D7" s="37">
        <v>47</v>
      </c>
      <c r="E7" s="37">
        <v>17</v>
      </c>
      <c r="F7" s="37">
        <v>5</v>
      </c>
      <c r="G7" s="37">
        <v>0</v>
      </c>
      <c r="H7" s="37" t="s">
        <v>99</v>
      </c>
      <c r="I7" s="37" t="s">
        <v>100</v>
      </c>
      <c r="J7" s="37" t="s">
        <v>101</v>
      </c>
      <c r="K7" s="37" t="s">
        <v>102</v>
      </c>
      <c r="L7" s="37" t="s">
        <v>103</v>
      </c>
      <c r="M7" s="37" t="s">
        <v>104</v>
      </c>
      <c r="N7" s="38" t="s">
        <v>105</v>
      </c>
      <c r="O7" s="38" t="s">
        <v>106</v>
      </c>
      <c r="P7" s="38">
        <v>7.88</v>
      </c>
      <c r="Q7" s="38">
        <v>100</v>
      </c>
      <c r="R7" s="38">
        <v>2200</v>
      </c>
      <c r="S7" s="38">
        <v>12669</v>
      </c>
      <c r="T7" s="38">
        <v>31.3</v>
      </c>
      <c r="U7" s="38">
        <v>404.76</v>
      </c>
      <c r="V7" s="38">
        <v>992</v>
      </c>
      <c r="W7" s="38">
        <v>1.03</v>
      </c>
      <c r="X7" s="38">
        <v>963.11</v>
      </c>
      <c r="Y7" s="38">
        <v>30.53</v>
      </c>
      <c r="Z7" s="38">
        <v>74.28</v>
      </c>
      <c r="AA7" s="38">
        <v>70.540000000000006</v>
      </c>
      <c r="AB7" s="38">
        <v>72.510000000000005</v>
      </c>
      <c r="AC7" s="38">
        <v>67.489999999999995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1163.8699999999999</v>
      </c>
      <c r="BG7" s="38">
        <v>146.82</v>
      </c>
      <c r="BH7" s="38">
        <v>0</v>
      </c>
      <c r="BI7" s="38">
        <v>399.16</v>
      </c>
      <c r="BJ7" s="38">
        <v>712.02</v>
      </c>
      <c r="BK7" s="38">
        <v>974.93</v>
      </c>
      <c r="BL7" s="38">
        <v>855.8</v>
      </c>
      <c r="BM7" s="38">
        <v>789.46</v>
      </c>
      <c r="BN7" s="38">
        <v>826.83</v>
      </c>
      <c r="BO7" s="38">
        <v>867.83</v>
      </c>
      <c r="BP7" s="38">
        <v>832.52</v>
      </c>
      <c r="BQ7" s="38">
        <v>16.72</v>
      </c>
      <c r="BR7" s="38">
        <v>32.450000000000003</v>
      </c>
      <c r="BS7" s="38">
        <v>32.380000000000003</v>
      </c>
      <c r="BT7" s="38">
        <v>32.04</v>
      </c>
      <c r="BU7" s="38">
        <v>33.28</v>
      </c>
      <c r="BV7" s="38">
        <v>55.32</v>
      </c>
      <c r="BW7" s="38">
        <v>59.8</v>
      </c>
      <c r="BX7" s="38">
        <v>57.77</v>
      </c>
      <c r="BY7" s="38">
        <v>57.31</v>
      </c>
      <c r="BZ7" s="38">
        <v>57.08</v>
      </c>
      <c r="CA7" s="38">
        <v>60.94</v>
      </c>
      <c r="CB7" s="38">
        <v>772.03</v>
      </c>
      <c r="CC7" s="38">
        <v>399.42</v>
      </c>
      <c r="CD7" s="38">
        <v>406.28</v>
      </c>
      <c r="CE7" s="38">
        <v>385.03</v>
      </c>
      <c r="CF7" s="38">
        <v>391.12</v>
      </c>
      <c r="CG7" s="38">
        <v>283.17</v>
      </c>
      <c r="CH7" s="38">
        <v>263.76</v>
      </c>
      <c r="CI7" s="38">
        <v>274.35000000000002</v>
      </c>
      <c r="CJ7" s="38">
        <v>273.52</v>
      </c>
      <c r="CK7" s="38">
        <v>274.99</v>
      </c>
      <c r="CL7" s="38">
        <v>253.04</v>
      </c>
      <c r="CM7" s="38">
        <v>42.3</v>
      </c>
      <c r="CN7" s="38">
        <v>42.3</v>
      </c>
      <c r="CO7" s="38">
        <v>42.07</v>
      </c>
      <c r="CP7" s="38">
        <v>42.99</v>
      </c>
      <c r="CQ7" s="38">
        <v>42.07</v>
      </c>
      <c r="CR7" s="38">
        <v>60.65</v>
      </c>
      <c r="CS7" s="38">
        <v>51.75</v>
      </c>
      <c r="CT7" s="38">
        <v>50.68</v>
      </c>
      <c r="CU7" s="38">
        <v>50.14</v>
      </c>
      <c r="CV7" s="38">
        <v>54.83</v>
      </c>
      <c r="CW7" s="38">
        <v>54.84</v>
      </c>
      <c r="CX7" s="38">
        <v>90.49</v>
      </c>
      <c r="CY7" s="38">
        <v>90.49</v>
      </c>
      <c r="CZ7" s="38">
        <v>90.16</v>
      </c>
      <c r="DA7" s="38">
        <v>90.14</v>
      </c>
      <c r="DB7" s="38">
        <v>90.42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光則</cp:lastModifiedBy>
  <cp:lastPrinted>2022-01-28T07:09:35Z</cp:lastPrinted>
  <dcterms:created xsi:type="dcterms:W3CDTF">2021-12-03T07:55:26Z</dcterms:created>
  <dcterms:modified xsi:type="dcterms:W3CDTF">2022-01-28T07:10:31Z</dcterms:modified>
  <cp:category/>
</cp:coreProperties>
</file>