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下水道課\【総務管理】諸務\各種調査\R3\【財政課】経営比較分析表\"/>
    </mc:Choice>
  </mc:AlternateContent>
  <workbookProtection workbookAlgorithmName="SHA-512" workbookHashValue="B0lirH4tZsa28FvqmSpBaYnPd3M5W7Lb3By/MvuQMCxzE38kuuGlKuM1iCg2E0hsAaHgDkOYEXEpQ4vLqoYQTQ==" workbookSaltValue="vqQzNXkzW0ZI5E5cJ3vNi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<sst xmlns="http://schemas.openxmlformats.org/spreadsheetml/2006/main" count="236" uniqueCount="121">
  <si>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</si>
  <si>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</si>
  <si>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</si>
  <si>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</si>
  <si>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</si>
  <si>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</si>
  <si>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</si>
  <si>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</si>
  <si>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</si>
  <si>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</si>
  <si>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</si>
  <si>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</si>
  <si>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</si>
  <si>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</si>
  <si>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</si>
  <si>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</si>
  <si>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</si>
  <si>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</si>
  <si>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</si>
  <si>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</si>
  <si>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</si>
  <si>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</si>
  <si>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</si>
  <si>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</si>
  <si>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</si>
  <si>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</si>
  <si>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</si>
  <si>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</si>
  <si>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</si>
  <si>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</si>
  <si>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</si>
  <si>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</si>
  <si>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</si>
  <si>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</si>
  <si>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</si>
  <si>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</si>
  <si>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</si>
  <si>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</si>
  <si>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</si>
  <si>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</si>
  <si>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</si>
  <si>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</si>
  <si>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</si>
  <si>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</si>
  <si>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</si>
  <si>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</si>
  <si>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</si>
  <si>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</si>
  <si>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</si>
  <si>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</si>
  <si>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</si>
  <si>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</si>
  <si>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</si>
  <si>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</si>
  <si>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</si>
  <si>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</si>
  <si>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</si>
  <si>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</si>
  <si>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</si>
  <si>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</si>
  <si>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</si>
  <si>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</si>
  <si>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</si>
  <si>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</si>
  <si>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</si>
  <si>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</si>
  <si>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</si>
  <si>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</si>
  <si>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</si>
  <si>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</si>
  <si>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</si>
  <si>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</si>
  <si>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</si>
  <si>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</si>
  <si>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</si>
  <si>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</si>
  <si>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</si>
  <si>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</si>
  <si>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</si>
  <si>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</si>
  <si>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</si>
  <si>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</si>
  <si>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</si>
  <si>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</si>
  <si>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</si>
  <si>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</si>
  <si>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</si>
  <si>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</si>
  <si>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</si>
  <si>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</si>
  <si>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</si>
  <si>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</si>
  <si>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</si>
  <si>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</si>
  <si>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</si>
  <si>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</si>
  <si>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</si>
  <si>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</si>
  <si>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</si>
  <si>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</si>
  <si>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</si>
  <si>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</si>
  <si>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</si>
  <si>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</si>
  <si>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</si>
  <si>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</si>
  <si>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</si>
  <si>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</si>
  <si>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</si>
  <si>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</si>
  <si>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</si>
  <si>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</si>
  <si>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</si>
  <si>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</si>
  <si>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</si>
  <si>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</si>
  <si>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</si>
  <si>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</si>
  <si>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昭和５２年～６０年にかけて整備し、昭和５５年度の一部供用開始から長期間経過しており、農村集落における混住化、生活環境の整備を図るとともに農業用水の水質保全や活力に満ちた農村を持続させるため、施設の老朽化対策が必要です。　　　　</t>
    <rPh sb="33" eb="36">
      <t>チョウキカン</t>
    </rPh>
    <rPh sb="99" eb="102">
      <t>ロウキュウカ</t>
    </rPh>
    <rPh sb="102" eb="104">
      <t>タイサク</t>
    </rPh>
    <rPh sb="105" eb="107">
      <t>ヒツヨウ</t>
    </rPh>
    <phoneticPr fontId="4"/>
  </si>
  <si>
    <t>　当市の農業集落排水処理事業の経営は安定していてますが、供用開始から４０年経過しており、農業集落排水処理事業の長寿命化計画を策定するため、老朽化診断等を実施しながら、経営の健全化を図ります。</t>
    <rPh sb="74" eb="75">
      <t>トウ</t>
    </rPh>
    <rPh sb="83" eb="85">
      <t>ケイエイ</t>
    </rPh>
    <rPh sb="86" eb="89">
      <t>ケンゼンカ</t>
    </rPh>
    <rPh sb="90" eb="91">
      <t>ハカ</t>
    </rPh>
    <phoneticPr fontId="4"/>
  </si>
  <si>
    <t>　収益的収支比率及び経費回収率は100％を超えており、黒字経営であるが、将来の施設更新に向けた財源確保が課題です。
　汚水処理原価については、簡便な処理方法で維持管理していることから、類似団体平均値と比べると低い単価となっています。
　水洗化率は95％を超えており、施設の公共用水域保全の役割は大きいものがあり、さらなる使用料収入向上を図るため、水洗化の向上に努めます。</t>
    <rPh sb="8" eb="9">
      <t>オヨ</t>
    </rPh>
    <rPh sb="10" eb="12">
      <t>ケイヒ</t>
    </rPh>
    <rPh sb="12" eb="14">
      <t>カイシュウ</t>
    </rPh>
    <rPh sb="14" eb="15">
      <t>リツ</t>
    </rPh>
    <rPh sb="21" eb="22">
      <t>コ</t>
    </rPh>
    <rPh sb="59" eb="61">
      <t>オスイ</t>
    </rPh>
    <rPh sb="61" eb="63">
      <t>ショリ</t>
    </rPh>
    <rPh sb="63" eb="65">
      <t>ゲンカ</t>
    </rPh>
    <rPh sb="71" eb="73">
      <t>カンベン</t>
    </rPh>
    <rPh sb="79" eb="81">
      <t>イジ</t>
    </rPh>
    <rPh sb="81" eb="83">
      <t>カンリ</t>
    </rPh>
    <rPh sb="104" eb="105">
      <t>ヒク</t>
    </rPh>
    <rPh sb="106" eb="108">
      <t>タンカ</t>
    </rPh>
    <rPh sb="127" eb="128">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</si>
</sst>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6-4ED5-896F-988847C2A17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A3E6-4ED5-896F-988847C2A17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66.010000000000005</c:v>
                </c:pt>
                <c:pt idx="1">
                  <c:v>57.14</c:v>
                </c:pt>
                <c:pt idx="2">
                  <c:v>66.84</c:v>
                </c:pt>
                <c:pt idx="3">
                  <c:v>55.12</c:v>
                </c:pt>
                <c:pt idx="4">
                  <c:v>57.47</c:v>
                </c:pt>
              </c:numCache>
            </c:numRef>
          </c:val>
          <c:extLst>
            <c:ext xmlns:c16="http://schemas.microsoft.com/office/drawing/2014/chart" uri="{C3380CC4-5D6E-409C-BE32-E72D297353CC}">
              <c16:uniqueId val="{00000000-604A-42F1-852C-D1CB4596B41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604A-42F1-852C-D1CB4596B41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94.94</c:v>
                </c:pt>
                <c:pt idx="1">
                  <c:v>95.71</c:v>
                </c:pt>
                <c:pt idx="2">
                  <c:v>95.73</c:v>
                </c:pt>
                <c:pt idx="3">
                  <c:v>95.93</c:v>
                </c:pt>
                <c:pt idx="4">
                  <c:v>95.8</c:v>
                </c:pt>
              </c:numCache>
            </c:numRef>
          </c:val>
          <c:extLst>
            <c:ext xmlns:c16="http://schemas.microsoft.com/office/drawing/2014/chart" uri="{C3380CC4-5D6E-409C-BE32-E72D297353CC}">
              <c16:uniqueId val="{00000000-5A20-4524-B4D0-25F36C11487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5A20-4524-B4D0-25F36C11487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130.99</c:v>
                </c:pt>
                <c:pt idx="1">
                  <c:v>132.05000000000001</c:v>
                </c:pt>
                <c:pt idx="2">
                  <c:v>115.85</c:v>
                </c:pt>
                <c:pt idx="3">
                  <c:v>111.52</c:v>
                </c:pt>
                <c:pt idx="4">
                  <c:v>124.96</c:v>
                </c:pt>
              </c:numCache>
            </c:numRef>
          </c:val>
          <c:extLst>
            <c:ext xmlns:c16="http://schemas.microsoft.com/office/drawing/2014/chart" uri="{C3380CC4-5D6E-409C-BE32-E72D297353CC}">
              <c16:uniqueId val="{00000000-FDDA-4BB0-A370-DC149493D52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DA-4BB0-A370-DC149493D52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38-44CD-AB89-5FF302A05D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38-44CD-AB89-5FF302A05D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7D-4CA0-84F1-1209F6F6762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7D-4CA0-84F1-1209F6F6762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F4-4994-9EC4-0A433BE936E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F4-4994-9EC4-0A433BE936E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35-419B-9790-0D05E31272B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35-419B-9790-0D05E31272B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3B-45A9-B02E-A89C6F3223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D73B-45A9-B02E-A89C6F3223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127.86</c:v>
                </c:pt>
                <c:pt idx="1">
                  <c:v>116.62</c:v>
                </c:pt>
                <c:pt idx="2">
                  <c:v>90.98</c:v>
                </c:pt>
                <c:pt idx="3">
                  <c:v>82.57</c:v>
                </c:pt>
                <c:pt idx="4">
                  <c:v>124.83</c:v>
                </c:pt>
              </c:numCache>
            </c:numRef>
          </c:val>
          <c:extLst>
            <c:ext xmlns:c16="http://schemas.microsoft.com/office/drawing/2014/chart" uri="{C3380CC4-5D6E-409C-BE32-E72D297353CC}">
              <c16:uniqueId val="{00000000-9C2C-4331-85E8-3DD310A512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9C2C-4331-85E8-3DD310A512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94.85</c:v>
                </c:pt>
                <c:pt idx="1">
                  <c:v>127.32</c:v>
                </c:pt>
                <c:pt idx="2">
                  <c:v>213.02</c:v>
                </c:pt>
                <c:pt idx="3">
                  <c:v>223.71</c:v>
                </c:pt>
                <c:pt idx="4">
                  <c:v>113.51</c:v>
                </c:pt>
              </c:numCache>
            </c:numRef>
          </c:val>
          <c:extLst>
            <c:ext xmlns:c16="http://schemas.microsoft.com/office/drawing/2014/chart" uri="{C3380CC4-5D6E-409C-BE32-E72D297353CC}">
              <c16:uniqueId val="{00000000-B4EF-449B-BDF8-6B1E0DED085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B4EF-449B-BDF8-6B1E0DED085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伊達市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59213</v>
      </c>
      <c r="AM8" s="51"/>
      <c r="AN8" s="51"/>
      <c r="AO8" s="51"/>
      <c r="AP8" s="51"/>
      <c r="AQ8" s="51"/>
      <c r="AR8" s="51"/>
      <c r="AS8" s="51"/>
      <c r="AT8" s="46">
        <f>データ!T6</f>
        <v>265.12</v>
      </c>
      <c r="AU8" s="46"/>
      <c r="AV8" s="46"/>
      <c r="AW8" s="46"/>
      <c r="AX8" s="46"/>
      <c r="AY8" s="46"/>
      <c r="AZ8" s="46"/>
      <c r="BA8" s="46"/>
      <c r="BB8" s="46">
        <f>データ!U6</f>
        <v>223.34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1.78</v>
      </c>
      <c r="Q10" s="46"/>
      <c r="R10" s="46"/>
      <c r="S10" s="46"/>
      <c r="T10" s="46"/>
      <c r="U10" s="46"/>
      <c r="V10" s="46"/>
      <c r="W10" s="46">
        <f>データ!Q6</f>
        <v>100</v>
      </c>
      <c r="X10" s="46"/>
      <c r="Y10" s="46"/>
      <c r="Z10" s="46"/>
      <c r="AA10" s="46"/>
      <c r="AB10" s="46"/>
      <c r="AC10" s="46"/>
      <c r="AD10" s="51">
        <f>データ!R6</f>
        <v>3586</v>
      </c>
      <c r="AE10" s="51"/>
      <c r="AF10" s="51"/>
      <c r="AG10" s="51"/>
      <c r="AH10" s="51"/>
      <c r="AI10" s="51"/>
      <c r="AJ10" s="51"/>
      <c r="AK10" s="2"/>
      <c r="AL10" s="51">
        <f>データ!V6</f>
        <v>1047</v>
      </c>
      <c r="AM10" s="51"/>
      <c r="AN10" s="51"/>
      <c r="AO10" s="51"/>
      <c r="AP10" s="51"/>
      <c r="AQ10" s="51"/>
      <c r="AR10" s="51"/>
      <c r="AS10" s="51"/>
      <c r="AT10" s="46">
        <f>データ!W6</f>
        <v>2.2999999999999998</v>
      </c>
      <c r="AU10" s="46"/>
      <c r="AV10" s="46"/>
      <c r="AW10" s="46"/>
      <c r="AX10" s="46"/>
      <c r="AY10" s="46"/>
      <c r="AZ10" s="46"/>
      <c r="BA10" s="46"/>
      <c r="BB10" s="46">
        <f>データ!X6</f>
        <v>455.22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laV/MJ+2cbEnscx3xFjMygYpFe7t3PvGfwsgbroUuhpnyCbcFpYtVNtNj/DTCWWFs4YEhoHn7BSSYaRPJm6nQA==" saltValue="nbJnjDAaN2s4LjvTKXbr4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72133</v>
      </c>
      <c r="D6" s="33">
        <f t="shared" si="3"/>
        <v>47</v>
      </c>
      <c r="E6" s="33">
        <f t="shared" si="3"/>
        <v>17</v>
      </c>
      <c r="F6" s="33">
        <f t="shared" si="3"/>
        <v>5</v>
      </c>
      <c r="G6" s="33">
        <f t="shared" si="3"/>
        <v>0</v>
      </c>
      <c r="H6" s="33" t="str">
        <f t="shared" si="3"/>
        <v>福島県　伊達市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1.78</v>
      </c>
      <c r="Q6" s="34">
        <f t="shared" si="3"/>
        <v>100</v>
      </c>
      <c r="R6" s="34">
        <f t="shared" si="3"/>
        <v>3586</v>
      </c>
      <c r="S6" s="34">
        <f t="shared" si="3"/>
        <v>59213</v>
      </c>
      <c r="T6" s="34">
        <f t="shared" si="3"/>
        <v>265.12</v>
      </c>
      <c r="U6" s="34">
        <f t="shared" si="3"/>
        <v>223.34</v>
      </c>
      <c r="V6" s="34">
        <f t="shared" si="3"/>
        <v>1047</v>
      </c>
      <c r="W6" s="34">
        <f t="shared" si="3"/>
        <v>2.2999999999999998</v>
      </c>
      <c r="X6" s="34">
        <f t="shared" si="3"/>
        <v>455.22</v>
      </c>
      <c r="Y6" s="35">
        <f>IF(Y7="",NA(),Y7)</f>
        <v>130.99</v>
      </c>
      <c r="Z6" s="35">
        <f t="shared" ref="Z6:AH6" si="4">IF(Z7="",NA(),Z7)</f>
        <v>132.05000000000001</v>
      </c>
      <c r="AA6" s="35">
        <f t="shared" si="4"/>
        <v>115.85</v>
      </c>
      <c r="AB6" s="35">
        <f t="shared" si="4"/>
        <v>111.52</v>
      </c>
      <c r="AC6" s="35">
        <f t="shared" si="4"/>
        <v>124.96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127.86</v>
      </c>
      <c r="BR6" s="35">
        <f t="shared" ref="BR6:BZ6" si="8">IF(BR7="",NA(),BR7)</f>
        <v>116.62</v>
      </c>
      <c r="BS6" s="35">
        <f t="shared" si="8"/>
        <v>90.98</v>
      </c>
      <c r="BT6" s="35">
        <f t="shared" si="8"/>
        <v>82.57</v>
      </c>
      <c r="BU6" s="35">
        <f t="shared" si="8"/>
        <v>124.83</v>
      </c>
      <c r="BV6" s="35">
        <f t="shared" si="8"/>
        <v>59.83</v>
      </c>
      <c r="BW6" s="35">
        <f t="shared" si="8"/>
        <v>65.33</v>
      </c>
      <c r="BX6" s="35">
        <f t="shared" si="8"/>
        <v>65.39</v>
      </c>
      <c r="BY6" s="35">
        <f t="shared" si="8"/>
        <v>65.37</v>
      </c>
      <c r="BZ6" s="35">
        <f t="shared" si="8"/>
        <v>68.11</v>
      </c>
      <c r="CA6" s="34" t="str">
        <f>IF(CA7="","",IF(CA7="-","【-】","【"&amp;SUBSTITUTE(TEXT(CA7,"#,##0.00"),"-","△")&amp;"】"))</f>
        <v>【60.94】</v>
      </c>
      <c r="CB6" s="35">
        <f>IF(CB7="",NA(),CB7)</f>
        <v>94.85</v>
      </c>
      <c r="CC6" s="35">
        <f t="shared" ref="CC6:CK6" si="9">IF(CC7="",NA(),CC7)</f>
        <v>127.32</v>
      </c>
      <c r="CD6" s="35">
        <f t="shared" si="9"/>
        <v>213.02</v>
      </c>
      <c r="CE6" s="35">
        <f t="shared" si="9"/>
        <v>223.71</v>
      </c>
      <c r="CF6" s="35">
        <f t="shared" si="9"/>
        <v>113.51</v>
      </c>
      <c r="CG6" s="35">
        <f t="shared" si="9"/>
        <v>246.66</v>
      </c>
      <c r="CH6" s="35">
        <f t="shared" si="9"/>
        <v>227.43</v>
      </c>
      <c r="CI6" s="35">
        <f t="shared" si="9"/>
        <v>230.88</v>
      </c>
      <c r="CJ6" s="35">
        <f t="shared" si="9"/>
        <v>228.99</v>
      </c>
      <c r="CK6" s="35">
        <f t="shared" si="9"/>
        <v>222.41</v>
      </c>
      <c r="CL6" s="34" t="str">
        <f>IF(CL7="","",IF(CL7="-","【-】","【"&amp;SUBSTITUTE(TEXT(CL7,"#,##0.00"),"-","△")&amp;"】"))</f>
        <v>【253.04】</v>
      </c>
      <c r="CM6" s="35">
        <f>IF(CM7="",NA(),CM7)</f>
        <v>66.010000000000005</v>
      </c>
      <c r="CN6" s="35">
        <f t="shared" ref="CN6:CV6" si="10">IF(CN7="",NA(),CN7)</f>
        <v>57.14</v>
      </c>
      <c r="CO6" s="35">
        <f t="shared" si="10"/>
        <v>66.84</v>
      </c>
      <c r="CP6" s="35">
        <f t="shared" si="10"/>
        <v>55.12</v>
      </c>
      <c r="CQ6" s="35">
        <f t="shared" si="10"/>
        <v>57.47</v>
      </c>
      <c r="CR6" s="35">
        <f t="shared" si="10"/>
        <v>56</v>
      </c>
      <c r="CS6" s="35">
        <f t="shared" si="10"/>
        <v>56.01</v>
      </c>
      <c r="CT6" s="35">
        <f t="shared" si="10"/>
        <v>56.72</v>
      </c>
      <c r="CU6" s="35">
        <f t="shared" si="10"/>
        <v>54.06</v>
      </c>
      <c r="CV6" s="35">
        <f t="shared" si="10"/>
        <v>55.26</v>
      </c>
      <c r="CW6" s="34" t="str">
        <f>IF(CW7="","",IF(CW7="-","【-】","【"&amp;SUBSTITUTE(TEXT(CW7,"#,##0.00"),"-","△")&amp;"】"))</f>
        <v>【54.84】</v>
      </c>
      <c r="CX6" s="35">
        <f>IF(CX7="",NA(),CX7)</f>
        <v>94.94</v>
      </c>
      <c r="CY6" s="35">
        <f t="shared" ref="CY6:DG6" si="11">IF(CY7="",NA(),CY7)</f>
        <v>95.71</v>
      </c>
      <c r="CZ6" s="35">
        <f t="shared" si="11"/>
        <v>95.73</v>
      </c>
      <c r="DA6" s="35">
        <f t="shared" si="11"/>
        <v>95.93</v>
      </c>
      <c r="DB6" s="35">
        <f t="shared" si="11"/>
        <v>95.8</v>
      </c>
      <c r="DC6" s="35">
        <f t="shared" si="11"/>
        <v>89.51</v>
      </c>
      <c r="DD6" s="35">
        <f t="shared" si="11"/>
        <v>89.77</v>
      </c>
      <c r="DE6" s="35">
        <f t="shared" si="11"/>
        <v>90.04</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5" s="36" customFormat="1" x14ac:dyDescent="0.15">
      <c r="A7" s="28"/>
      <c r="B7" s="37">
        <v>2020</v>
      </c>
      <c r="C7" s="37">
        <v>72133</v>
      </c>
      <c r="D7" s="37">
        <v>47</v>
      </c>
      <c r="E7" s="37">
        <v>17</v>
      </c>
      <c r="F7" s="37">
        <v>5</v>
      </c>
      <c r="G7" s="37">
        <v>0</v>
      </c>
      <c r="H7" s="37" t="s">
        <v>98</v>
      </c>
      <c r="I7" s="37" t="s">
        <v>99</v>
      </c>
      <c r="J7" s="37" t="s">
        <v>100</v>
      </c>
      <c r="K7" s="37" t="s">
        <v>101</v>
      </c>
      <c r="L7" s="37" t="s">
        <v>102</v>
      </c>
      <c r="M7" s="37" t="s">
        <v>103</v>
      </c>
      <c r="N7" s="38" t="s">
        <v>104</v>
      </c>
      <c r="O7" s="38" t="s">
        <v>105</v>
      </c>
      <c r="P7" s="38">
        <v>1.78</v>
      </c>
      <c r="Q7" s="38">
        <v>100</v>
      </c>
      <c r="R7" s="38">
        <v>3586</v>
      </c>
      <c r="S7" s="38">
        <v>59213</v>
      </c>
      <c r="T7" s="38">
        <v>265.12</v>
      </c>
      <c r="U7" s="38">
        <v>223.34</v>
      </c>
      <c r="V7" s="38">
        <v>1047</v>
      </c>
      <c r="W7" s="38">
        <v>2.2999999999999998</v>
      </c>
      <c r="X7" s="38">
        <v>455.22</v>
      </c>
      <c r="Y7" s="38">
        <v>130.99</v>
      </c>
      <c r="Z7" s="38">
        <v>132.05000000000001</v>
      </c>
      <c r="AA7" s="38">
        <v>115.85</v>
      </c>
      <c r="AB7" s="38">
        <v>111.52</v>
      </c>
      <c r="AC7" s="38">
        <v>124.96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685.34</v>
      </c>
      <c r="BL7" s="38">
        <v>684.74</v>
      </c>
      <c r="BM7" s="38">
        <v>654.91999999999996</v>
      </c>
      <c r="BN7" s="38">
        <v>654.71</v>
      </c>
      <c r="BO7" s="38">
        <v>783.8</v>
      </c>
      <c r="BP7" s="38">
        <v>832.52</v>
      </c>
      <c r="BQ7" s="38">
        <v>127.86</v>
      </c>
      <c r="BR7" s="38">
        <v>116.62</v>
      </c>
      <c r="BS7" s="38">
        <v>90.98</v>
      </c>
      <c r="BT7" s="38">
        <v>82.57</v>
      </c>
      <c r="BU7" s="38">
        <v>124.83</v>
      </c>
      <c r="BV7" s="38">
        <v>59.83</v>
      </c>
      <c r="BW7" s="38">
        <v>65.33</v>
      </c>
      <c r="BX7" s="38">
        <v>65.39</v>
      </c>
      <c r="BY7" s="38">
        <v>65.37</v>
      </c>
      <c r="BZ7" s="38">
        <v>68.11</v>
      </c>
      <c r="CA7" s="38">
        <v>60.94</v>
      </c>
      <c r="CB7" s="38">
        <v>94.85</v>
      </c>
      <c r="CC7" s="38">
        <v>127.32</v>
      </c>
      <c r="CD7" s="38">
        <v>213.02</v>
      </c>
      <c r="CE7" s="38">
        <v>223.71</v>
      </c>
      <c r="CF7" s="38">
        <v>113.51</v>
      </c>
      <c r="CG7" s="38">
        <v>246.66</v>
      </c>
      <c r="CH7" s="38">
        <v>227.43</v>
      </c>
      <c r="CI7" s="38">
        <v>230.88</v>
      </c>
      <c r="CJ7" s="38">
        <v>228.99</v>
      </c>
      <c r="CK7" s="38">
        <v>222.41</v>
      </c>
      <c r="CL7" s="38">
        <v>253.04</v>
      </c>
      <c r="CM7" s="38">
        <v>66.010000000000005</v>
      </c>
      <c r="CN7" s="38">
        <v>57.14</v>
      </c>
      <c r="CO7" s="38">
        <v>66.84</v>
      </c>
      <c r="CP7" s="38">
        <v>55.12</v>
      </c>
      <c r="CQ7" s="38">
        <v>57.47</v>
      </c>
      <c r="CR7" s="38">
        <v>56</v>
      </c>
      <c r="CS7" s="38">
        <v>56.01</v>
      </c>
      <c r="CT7" s="38">
        <v>56.72</v>
      </c>
      <c r="CU7" s="38">
        <v>54.06</v>
      </c>
      <c r="CV7" s="38">
        <v>55.26</v>
      </c>
      <c r="CW7" s="38">
        <v>54.84</v>
      </c>
      <c r="CX7" s="38">
        <v>94.94</v>
      </c>
      <c r="CY7" s="38">
        <v>95.71</v>
      </c>
      <c r="CZ7" s="38">
        <v>95.73</v>
      </c>
      <c r="DA7" s="38">
        <v>95.93</v>
      </c>
      <c r="DB7" s="38">
        <v>95.8</v>
      </c>
      <c r="DC7" s="38">
        <v>89.51</v>
      </c>
      <c r="DD7" s="38">
        <v>89.77</v>
      </c>
      <c r="DE7" s="38">
        <v>90.04</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0.44</v>
      </c>
      <c r="EL7" s="38">
        <v>0.04</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2022-01-26T09:43:40Z</cp:lastPrinted>
  <dcterms:created xsi:type="dcterms:W3CDTF">2021-12-03T07:55:24Z</dcterms:created>
  <dcterms:modified xsi:type="dcterms:W3CDTF">2022-01-26T09:44:15Z</dcterms:modified>
  <cp:category/>
</cp:coreProperties>
</file>