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4 財政2\03-000　地方公営企業一般☆\○経営比較分析表（H29～）\R3\220105_【照会】公営企業に係る経営比較分析表（令和２年度決算）の分析等について\05_市町村回答\207須賀川市\"/>
    </mc:Choice>
  </mc:AlternateContent>
  <workbookProtection workbookAlgorithmName="SHA-512" workbookHashValue="C+N6LHk09bpAXcL1j54XD8JaH+RadSW5jbInCiKr0kdLgy428IqwNIxbNkFbw4Tvi37YgFSEMwGgx/d24QBhWw==" workbookSaltValue="w2BcuREUQ/XQAnleBqK8UA==" workbookSpinCount="100000" lockStructure="1"/>
  <bookViews>
    <workbookView xWindow="0" yWindow="0" windowWidth="15360" windowHeight="7632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N6" i="5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I86" i="4"/>
  <c r="E86" i="4"/>
  <c r="AT10" i="4"/>
  <c r="W10" i="4"/>
  <c r="I10" i="4"/>
  <c r="B10" i="4"/>
  <c r="BB8" i="4"/>
  <c r="AL8" i="4"/>
  <c r="AD8" i="4"/>
  <c r="B8" i="4"/>
</calcChain>
</file>

<file path=xl/sharedStrings.xml><?xml version="1.0" encoding="utf-8"?>
<sst xmlns="http://schemas.openxmlformats.org/spreadsheetml/2006/main" count="247" uniqueCount="118">
  <si>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</si>
  <si>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</si>
  <si>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</si>
  <si>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</si>
  <si>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</si>
  <si>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</si>
  <si>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</si>
  <si>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</si>
  <si>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</si>
  <si>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</si>
  <si>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</si>
  <si>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</si>
  <si>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</si>
  <si>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</si>
  <si>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</si>
  <si>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</si>
  <si>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</si>
  <si>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</si>
  <si>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</si>
  <si>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</si>
  <si>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</si>
  <si>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</si>
  <si>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</si>
  <si>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</si>
  <si>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</si>
  <si>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</si>
  <si>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</si>
  <si>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</si>
  <si>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</si>
  <si>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</si>
  <si>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</si>
  <si>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</si>
  <si>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</si>
  <si>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</si>
  <si>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</si>
  <si>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</si>
  <si>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</si>
  <si>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</si>
  <si>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</si>
  <si>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</si>
  <si>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</si>
  <si>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</si>
  <si>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</si>
  <si>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</si>
  <si>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</si>
  <si>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</si>
  <si>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</si>
  <si>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</si>
  <si>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</si>
  <si>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</si>
  <si>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</si>
  <si>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</si>
  <si>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</si>
  <si>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</si>
  <si>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</si>
  <si>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</si>
  <si>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</si>
  <si>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</si>
  <si>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</si>
  <si>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</si>
  <si>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</si>
  <si>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</si>
  <si>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</si>
  <si>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</si>
  <si>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</si>
  <si>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</si>
  <si>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</si>
  <si>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</si>
  <si>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</si>
  <si>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</si>
  <si>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</si>
  <si>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</si>
  <si>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</si>
  <si>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</si>
  <si>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</si>
  <si>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</si>
  <si>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</si>
  <si>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</si>
  <si>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</si>
  <si>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</si>
  <si>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</si>
  <si>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</si>
  <si>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</si>
  <si>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</si>
  <si>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</si>
  <si>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</si>
  <si>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</si>
  <si>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</si>
  <si>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</si>
  <si>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</si>
  <si>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</si>
  <si>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</si>
  <si>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</si>
  <si>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</si>
  <si>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</si>
  <si>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</si>
  <si>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</si>
  <si>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</si>
  <si>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</si>
  <si>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</si>
  <si>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</si>
  <si>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</si>
  <si>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</si>
  <si>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</si>
  <si>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</si>
  <si>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</si>
  <si>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</si>
  <si>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</si>
  <si>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</si>
  <si>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</si>
  <si>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</si>
  <si>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</si>
  <si>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</si>
  <si>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</si>
  <si>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</si>
  <si>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使用料収入で賄うことのできない部分を他会計繰入金によって100％を維持している。
⑤経費回収率
　全国平均、類似団体平均よりも高い数値となってるが、今後も経営健全化に向けた取組みが必要である。
⑥汚水処理原価
　接続戸数が非常に少なく、全国平均、類似団体平均よりも高い数値となっている。
⑦施設利用率
　人口減少により今後も施設利用率の低下が予想される。
⑧水洗化率
　全戸が合併処理浄化槽で汚水処理が行われている。</t>
    <rPh sb="1" eb="4">
      <t>シュウエキテキ</t>
    </rPh>
    <rPh sb="4" eb="6">
      <t>シュウシ</t>
    </rPh>
    <rPh sb="6" eb="8">
      <t>ヒリツ</t>
    </rPh>
    <rPh sb="10" eb="13">
      <t>シヨウリョウ</t>
    </rPh>
    <rPh sb="13" eb="15">
      <t>シュウニュウ</t>
    </rPh>
    <rPh sb="16" eb="17">
      <t>マカナ</t>
    </rPh>
    <rPh sb="25" eb="27">
      <t>ブブン</t>
    </rPh>
    <rPh sb="28" eb="29">
      <t>タ</t>
    </rPh>
    <rPh sb="29" eb="31">
      <t>カイケイ</t>
    </rPh>
    <rPh sb="31" eb="33">
      <t>クリイレ</t>
    </rPh>
    <rPh sb="33" eb="34">
      <t>キン</t>
    </rPh>
    <rPh sb="43" eb="45">
      <t>イジ</t>
    </rPh>
    <rPh sb="52" eb="54">
      <t>ケイヒ</t>
    </rPh>
    <rPh sb="54" eb="56">
      <t>カイシュウ</t>
    </rPh>
    <rPh sb="56" eb="57">
      <t>リツ</t>
    </rPh>
    <rPh sb="59" eb="61">
      <t>ゼンコク</t>
    </rPh>
    <rPh sb="61" eb="63">
      <t>ヘイキン</t>
    </rPh>
    <rPh sb="64" eb="66">
      <t>ルイジ</t>
    </rPh>
    <rPh sb="66" eb="68">
      <t>ダンタイ</t>
    </rPh>
    <rPh sb="68" eb="70">
      <t>ヘイキン</t>
    </rPh>
    <rPh sb="73" eb="74">
      <t>タカ</t>
    </rPh>
    <rPh sb="75" eb="77">
      <t>スウチ</t>
    </rPh>
    <rPh sb="108" eb="110">
      <t>オスイ</t>
    </rPh>
    <rPh sb="110" eb="112">
      <t>ショリ</t>
    </rPh>
    <rPh sb="112" eb="114">
      <t>ゲンカ</t>
    </rPh>
    <rPh sb="116" eb="118">
      <t>セツゾク</t>
    </rPh>
    <rPh sb="118" eb="120">
      <t>コスウ</t>
    </rPh>
    <rPh sb="121" eb="123">
      <t>ヒジョウ</t>
    </rPh>
    <rPh sb="124" eb="125">
      <t>スク</t>
    </rPh>
    <rPh sb="155" eb="157">
      <t>シセツ</t>
    </rPh>
    <rPh sb="157" eb="160">
      <t>リヨウリツ</t>
    </rPh>
    <rPh sb="169" eb="171">
      <t>コンゴ</t>
    </rPh>
    <rPh sb="189" eb="192">
      <t>スイセンカ</t>
    </rPh>
    <rPh sb="192" eb="193">
      <t>リツ</t>
    </rPh>
    <rPh sb="195" eb="197">
      <t>ゼンコ</t>
    </rPh>
    <rPh sb="198" eb="200">
      <t>ガッペイ</t>
    </rPh>
    <rPh sb="200" eb="202">
      <t>ショリ</t>
    </rPh>
    <rPh sb="202" eb="205">
      <t>ジョウカソウ</t>
    </rPh>
    <rPh sb="206" eb="208">
      <t>オスイ</t>
    </rPh>
    <rPh sb="208" eb="210">
      <t>ショリ</t>
    </rPh>
    <rPh sb="211" eb="212">
      <t>オコナ</t>
    </rPh>
    <phoneticPr fontId="4"/>
  </si>
  <si>
    <t>　接続戸数が非常に少なく、使用料収入で汚水処理費を賄うことができていないため、使用料の適正化、さらなる経費削減が必要である。</t>
    <rPh sb="1" eb="3">
      <t>セツゾク</t>
    </rPh>
    <rPh sb="3" eb="5">
      <t>コスウ</t>
    </rPh>
    <rPh sb="6" eb="8">
      <t>ヒジョウ</t>
    </rPh>
    <rPh sb="9" eb="10">
      <t>スク</t>
    </rPh>
    <rPh sb="13" eb="16">
      <t>シヨウリョウ</t>
    </rPh>
    <rPh sb="16" eb="18">
      <t>シュウニュウ</t>
    </rPh>
    <rPh sb="19" eb="21">
      <t>オスイ</t>
    </rPh>
    <rPh sb="21" eb="23">
      <t>ショリ</t>
    </rPh>
    <rPh sb="23" eb="24">
      <t>ヒ</t>
    </rPh>
    <rPh sb="25" eb="26">
      <t>マカナ</t>
    </rPh>
    <rPh sb="39" eb="42">
      <t>シヨウリョウ</t>
    </rPh>
    <rPh sb="43" eb="46">
      <t>テキセイカ</t>
    </rPh>
    <rPh sb="51" eb="53">
      <t>ケイヒ</t>
    </rPh>
    <rPh sb="53" eb="55">
      <t>サクゲン</t>
    </rPh>
    <rPh sb="56" eb="58">
      <t>ヒツヨウ</t>
    </rPh>
    <phoneticPr fontId="4"/>
  </si>
  <si>
    <t>　現時点で更新時期には至っていないが、早い段階での長期的な更新計画策定が必要である。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</si>
</sst>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9BE-AD1A-524B9AF2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724584"/>
        <c:axId val="673725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B-49BE-AD1A-524B9AF2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724584"/>
        <c:axId val="673725368"/>
      </c:lineChart>
      <c:dateAx>
        <c:axId val="6737245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73725368"/>
        <c:crosses val="autoZero"/>
        <c:auto val="1"/>
        <c:lblOffset val="100"/>
        <c:baseTimeUnit val="years"/>
      </c:dateAx>
      <c:valAx>
        <c:axId val="673725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3724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47.76</c:v>
                </c:pt>
                <c:pt idx="1">
                  <c:v>58.49</c:v>
                </c:pt>
                <c:pt idx="2">
                  <c:v>50</c:v>
                </c:pt>
                <c:pt idx="3">
                  <c:v>50</c:v>
                </c:pt>
                <c:pt idx="4">
                  <c:v>51.92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B-48DD-9139-98964673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477496"/>
        <c:axId val="669475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61.94</c:v>
                </c:pt>
                <c:pt idx="1">
                  <c:v>61.79</c:v>
                </c:pt>
                <c:pt idx="2">
                  <c:v>59.94</c:v>
                </c:pt>
                <c:pt idx="3">
                  <c:v>59.64</c:v>
                </c:pt>
                <c:pt idx="4">
                  <c:v>58.19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B-48DD-9139-98964673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77496"/>
        <c:axId val="669475144"/>
      </c:lineChart>
      <c:dateAx>
        <c:axId val="6694774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69475144"/>
        <c:crosses val="autoZero"/>
        <c:auto val="1"/>
        <c:lblOffset val="100"/>
        <c:baseTimeUnit val="years"/>
      </c:dateAx>
      <c:valAx>
        <c:axId val="669475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9477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4-4DEC-A588-E2784BBB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474360"/>
        <c:axId val="66947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94.14</c:v>
                </c:pt>
                <c:pt idx="1">
                  <c:v>92.44</c:v>
                </c:pt>
                <c:pt idx="2">
                  <c:v>89.66</c:v>
                </c:pt>
                <c:pt idx="3">
                  <c:v>90.63</c:v>
                </c:pt>
                <c:pt idx="4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4-4DEC-A588-E2784BBB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74360"/>
        <c:axId val="669477104"/>
      </c:lineChart>
      <c:dateAx>
        <c:axId val="669474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69477104"/>
        <c:crosses val="autoZero"/>
        <c:auto val="1"/>
        <c:lblOffset val="100"/>
        <c:baseTimeUnit val="years"/>
      </c:dateAx>
      <c:valAx>
        <c:axId val="66947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9474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79.95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4-42D3-B195-1AD50728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916552"/>
        <c:axId val="46265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4-42D3-B195-1AD50728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16552"/>
        <c:axId val="462653024"/>
      </c:lineChart>
      <c:dateAx>
        <c:axId val="6759165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62653024"/>
        <c:crosses val="autoZero"/>
        <c:auto val="1"/>
        <c:lblOffset val="100"/>
        <c:baseTimeUnit val="years"/>
      </c:dateAx>
      <c:valAx>
        <c:axId val="46265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5916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1-4612-A62B-67B1DB23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53808"/>
        <c:axId val="462651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1-4612-A62B-67B1DB23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53808"/>
        <c:axId val="462651848"/>
      </c:lineChart>
      <c:dateAx>
        <c:axId val="4626538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62651848"/>
        <c:crosses val="autoZero"/>
        <c:auto val="1"/>
        <c:lblOffset val="100"/>
        <c:baseTimeUnit val="years"/>
      </c:dateAx>
      <c:valAx>
        <c:axId val="462651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65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7-4114-901D-44C33071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54200"/>
        <c:axId val="462654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7-4114-901D-44C33071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54200"/>
        <c:axId val="462654592"/>
      </c:lineChart>
      <c:dateAx>
        <c:axId val="462654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62654592"/>
        <c:crosses val="autoZero"/>
        <c:auto val="1"/>
        <c:lblOffset val="100"/>
        <c:baseTimeUnit val="years"/>
      </c:dateAx>
      <c:valAx>
        <c:axId val="462654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654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2-42A9-9733-6282FC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999040"/>
        <c:axId val="673001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2-42A9-9733-6282FC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99040"/>
        <c:axId val="673001000"/>
      </c:lineChart>
      <c:dateAx>
        <c:axId val="672999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73001000"/>
        <c:crosses val="autoZero"/>
        <c:auto val="1"/>
        <c:lblOffset val="100"/>
        <c:baseTimeUnit val="years"/>
      </c:dateAx>
      <c:valAx>
        <c:axId val="673001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2999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8-4A78-9F7E-5A388BFA7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001784"/>
        <c:axId val="67299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8-4A78-9F7E-5A388BFA7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01784"/>
        <c:axId val="672999824"/>
      </c:lineChart>
      <c:dateAx>
        <c:axId val="6730017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72999824"/>
        <c:crosses val="autoZero"/>
        <c:auto val="1"/>
        <c:lblOffset val="100"/>
        <c:baseTimeUnit val="years"/>
      </c:dateAx>
      <c:valAx>
        <c:axId val="67299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3001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143.69</c:v>
                </c:pt>
                <c:pt idx="1">
                  <c:v>47.25</c:v>
                </c:pt>
                <c:pt idx="2">
                  <c:v>27.79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5-4F18-82A3-62CDB3CB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998256"/>
        <c:axId val="46242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248.44</c:v>
                </c:pt>
                <c:pt idx="1">
                  <c:v>244.85</c:v>
                </c:pt>
                <c:pt idx="2">
                  <c:v>296.89</c:v>
                </c:pt>
                <c:pt idx="3">
                  <c:v>270.57</c:v>
                </c:pt>
                <c:pt idx="4">
                  <c:v>294.27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5-4F18-82A3-62CDB3CB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98256"/>
        <c:axId val="462426448"/>
      </c:lineChart>
      <c:dateAx>
        <c:axId val="6729982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62426448"/>
        <c:crosses val="autoZero"/>
        <c:auto val="1"/>
        <c:lblOffset val="100"/>
        <c:baseTimeUnit val="years"/>
      </c:dateAx>
      <c:valAx>
        <c:axId val="46242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2998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73.260000000000005</c:v>
                </c:pt>
                <c:pt idx="1">
                  <c:v>97.03</c:v>
                </c:pt>
                <c:pt idx="2">
                  <c:v>67</c:v>
                </c:pt>
                <c:pt idx="3">
                  <c:v>71.92</c:v>
                </c:pt>
                <c:pt idx="4">
                  <c:v>71.42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5-41B9-8359-974AB70CC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426840"/>
        <c:axId val="462423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66.73</c:v>
                </c:pt>
                <c:pt idx="1">
                  <c:v>64.78</c:v>
                </c:pt>
                <c:pt idx="2">
                  <c:v>63.06</c:v>
                </c:pt>
                <c:pt idx="3">
                  <c:v>62.5</c:v>
                </c:pt>
                <c:pt idx="4">
                  <c:v>60.59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5-41B9-8359-974AB70CC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26840"/>
        <c:axId val="462423704"/>
      </c:lineChart>
      <c:dateAx>
        <c:axId val="462426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62423704"/>
        <c:crosses val="autoZero"/>
        <c:auto val="1"/>
        <c:lblOffset val="100"/>
        <c:baseTimeUnit val="years"/>
      </c:dateAx>
      <c:valAx>
        <c:axId val="462423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426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341.61</c:v>
                </c:pt>
                <c:pt idx="1">
                  <c:v>329.74</c:v>
                </c:pt>
                <c:pt idx="2">
                  <c:v>414.56</c:v>
                </c:pt>
                <c:pt idx="3">
                  <c:v>424.06</c:v>
                </c:pt>
                <c:pt idx="4">
                  <c:v>444.72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8-4B80-8EE3-527C2CAFE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424096"/>
        <c:axId val="46242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241.29</c:v>
                </c:pt>
                <c:pt idx="1">
                  <c:v>250.21</c:v>
                </c:pt>
                <c:pt idx="2">
                  <c:v>264.77</c:v>
                </c:pt>
                <c:pt idx="3">
                  <c:v>269.33</c:v>
                </c:pt>
                <c:pt idx="4">
                  <c:v>280.23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8-4B80-8EE3-527C2CAFE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24096"/>
        <c:axId val="462424488"/>
      </c:lineChart>
      <c:dateAx>
        <c:axId val="4624240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62424488"/>
        <c:crosses val="autoZero"/>
        <c:auto val="1"/>
        <c:lblOffset val="100"/>
        <c:baseTimeUnit val="years"/>
      </c:dateAx>
      <c:valAx>
        <c:axId val="46242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42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V25" zoomScaleNormal="100" workbookViewId="0">
      <selection activeCell="BL47" sqref="BL47:BZ6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2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2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4" t="str">
        <f>データ!H6</f>
        <v>福島県　須賀川市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75892</v>
      </c>
      <c r="AM8" s="51"/>
      <c r="AN8" s="51"/>
      <c r="AO8" s="51"/>
      <c r="AP8" s="51"/>
      <c r="AQ8" s="51"/>
      <c r="AR8" s="51"/>
      <c r="AS8" s="51"/>
      <c r="AT8" s="46">
        <f>データ!T6</f>
        <v>279.43</v>
      </c>
      <c r="AU8" s="46"/>
      <c r="AV8" s="46"/>
      <c r="AW8" s="46"/>
      <c r="AX8" s="46"/>
      <c r="AY8" s="46"/>
      <c r="AZ8" s="46"/>
      <c r="BA8" s="46"/>
      <c r="BB8" s="46">
        <f>データ!U6</f>
        <v>271.60000000000002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0.15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4840</v>
      </c>
      <c r="AE10" s="51"/>
      <c r="AF10" s="51"/>
      <c r="AG10" s="51"/>
      <c r="AH10" s="51"/>
      <c r="AI10" s="51"/>
      <c r="AJ10" s="51"/>
      <c r="AK10" s="2"/>
      <c r="AL10" s="51">
        <f>データ!V6</f>
        <v>111</v>
      </c>
      <c r="AM10" s="51"/>
      <c r="AN10" s="51"/>
      <c r="AO10" s="51"/>
      <c r="AP10" s="51"/>
      <c r="AQ10" s="51"/>
      <c r="AR10" s="51"/>
      <c r="AS10" s="51"/>
      <c r="AT10" s="46">
        <f>データ!W6</f>
        <v>14</v>
      </c>
      <c r="AU10" s="46"/>
      <c r="AV10" s="46"/>
      <c r="AW10" s="46"/>
      <c r="AX10" s="46"/>
      <c r="AY10" s="46"/>
      <c r="AZ10" s="46"/>
      <c r="BA10" s="46"/>
      <c r="BB10" s="46">
        <f>データ!X6</f>
        <v>7.93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2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2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115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2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2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【314.13】</v>
      </c>
      <c r="I86" s="26" t="str">
        <f>データ!CA6</f>
        <v>【58.42】</v>
      </c>
      <c r="J86" s="26" t="str">
        <f>データ!CL6</f>
        <v>【282.28】</v>
      </c>
      <c r="K86" s="26" t="str">
        <f>データ!CW6</f>
        <v>【57.83】</v>
      </c>
      <c r="L86" s="26" t="str">
        <f>データ!DH6</f>
        <v>【77.67】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UUc1BpMLFN2vgE6pYohbH9WluZ9OpJ8RcsQUnlA13RtAmacgluD3qb6Wi9ndmNx6FEjTyFS235bcvJw7GXzoEw==" saltValue="MpDOerve0IToMjtP5MxWp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5" s="36" customFormat="1" x14ac:dyDescent="0.2">
      <c r="A6" s="28" t="s">
        <v>95</v>
      </c>
      <c r="B6" s="33">
        <f>B7</f>
        <v>2020</v>
      </c>
      <c r="C6" s="33">
        <f t="shared" ref="C6:X6" si="3">C7</f>
        <v>72079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0.15</v>
      </c>
      <c r="Q6" s="34">
        <f t="shared" si="3"/>
        <v>100</v>
      </c>
      <c r="R6" s="34">
        <f t="shared" si="3"/>
        <v>4840</v>
      </c>
      <c r="S6" s="34">
        <f t="shared" si="3"/>
        <v>75892</v>
      </c>
      <c r="T6" s="34">
        <f t="shared" si="3"/>
        <v>279.43</v>
      </c>
      <c r="U6" s="34">
        <f t="shared" si="3"/>
        <v>271.60000000000002</v>
      </c>
      <c r="V6" s="34">
        <f t="shared" si="3"/>
        <v>111</v>
      </c>
      <c r="W6" s="34">
        <f t="shared" si="3"/>
        <v>14</v>
      </c>
      <c r="X6" s="34">
        <f t="shared" si="3"/>
        <v>7.93</v>
      </c>
      <c r="Y6" s="35">
        <f>IF(Y7="",NA(),Y7)</f>
        <v>79.95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143.69</v>
      </c>
      <c r="BG6" s="35">
        <f t="shared" ref="BG6:BO6" si="7">IF(BG7="",NA(),BG7)</f>
        <v>47.25</v>
      </c>
      <c r="BH6" s="35">
        <f t="shared" si="7"/>
        <v>27.79</v>
      </c>
      <c r="BI6" s="34">
        <f t="shared" si="7"/>
        <v>0</v>
      </c>
      <c r="BJ6" s="34">
        <f t="shared" si="7"/>
        <v>0</v>
      </c>
      <c r="BK6" s="35">
        <f t="shared" si="7"/>
        <v>248.44</v>
      </c>
      <c r="BL6" s="35">
        <f t="shared" si="7"/>
        <v>244.85</v>
      </c>
      <c r="BM6" s="35">
        <f t="shared" si="7"/>
        <v>296.89</v>
      </c>
      <c r="BN6" s="35">
        <f t="shared" si="7"/>
        <v>270.57</v>
      </c>
      <c r="BO6" s="35">
        <f t="shared" si="7"/>
        <v>294.27</v>
      </c>
      <c r="BP6" s="34" t="str">
        <f>IF(BP7="","",IF(BP7="-","【-】","【"&amp;SUBSTITUTE(TEXT(BP7,"#,##0.00"),"-","△")&amp;"】"))</f>
        <v>【314.13】</v>
      </c>
      <c r="BQ6" s="35">
        <f>IF(BQ7="",NA(),BQ7)</f>
        <v>73.260000000000005</v>
      </c>
      <c r="BR6" s="35">
        <f t="shared" ref="BR6:BZ6" si="8">IF(BR7="",NA(),BR7)</f>
        <v>97.03</v>
      </c>
      <c r="BS6" s="35">
        <f t="shared" si="8"/>
        <v>67</v>
      </c>
      <c r="BT6" s="35">
        <f t="shared" si="8"/>
        <v>71.92</v>
      </c>
      <c r="BU6" s="35">
        <f t="shared" si="8"/>
        <v>71.42</v>
      </c>
      <c r="BV6" s="35">
        <f t="shared" si="8"/>
        <v>66.73</v>
      </c>
      <c r="BW6" s="35">
        <f t="shared" si="8"/>
        <v>64.78</v>
      </c>
      <c r="BX6" s="35">
        <f t="shared" si="8"/>
        <v>63.06</v>
      </c>
      <c r="BY6" s="35">
        <f t="shared" si="8"/>
        <v>62.5</v>
      </c>
      <c r="BZ6" s="35">
        <f t="shared" si="8"/>
        <v>60.59</v>
      </c>
      <c r="CA6" s="34" t="str">
        <f>IF(CA7="","",IF(CA7="-","【-】","【"&amp;SUBSTITUTE(TEXT(CA7,"#,##0.00"),"-","△")&amp;"】"))</f>
        <v>【58.42】</v>
      </c>
      <c r="CB6" s="35">
        <f>IF(CB7="",NA(),CB7)</f>
        <v>341.61</v>
      </c>
      <c r="CC6" s="35">
        <f t="shared" ref="CC6:CK6" si="9">IF(CC7="",NA(),CC7)</f>
        <v>329.74</v>
      </c>
      <c r="CD6" s="35">
        <f t="shared" si="9"/>
        <v>414.56</v>
      </c>
      <c r="CE6" s="35">
        <f t="shared" si="9"/>
        <v>424.06</v>
      </c>
      <c r="CF6" s="35">
        <f t="shared" si="9"/>
        <v>444.72</v>
      </c>
      <c r="CG6" s="35">
        <f t="shared" si="9"/>
        <v>241.29</v>
      </c>
      <c r="CH6" s="35">
        <f t="shared" si="9"/>
        <v>250.21</v>
      </c>
      <c r="CI6" s="35">
        <f t="shared" si="9"/>
        <v>264.77</v>
      </c>
      <c r="CJ6" s="35">
        <f t="shared" si="9"/>
        <v>269.33</v>
      </c>
      <c r="CK6" s="35">
        <f t="shared" si="9"/>
        <v>280.23</v>
      </c>
      <c r="CL6" s="34" t="str">
        <f>IF(CL7="","",IF(CL7="-","【-】","【"&amp;SUBSTITUTE(TEXT(CL7,"#,##0.00"),"-","△")&amp;"】"))</f>
        <v>【282.28】</v>
      </c>
      <c r="CM6" s="35">
        <f>IF(CM7="",NA(),CM7)</f>
        <v>47.76</v>
      </c>
      <c r="CN6" s="35">
        <f t="shared" ref="CN6:CV6" si="10">IF(CN7="",NA(),CN7)</f>
        <v>58.49</v>
      </c>
      <c r="CO6" s="35">
        <f t="shared" si="10"/>
        <v>50</v>
      </c>
      <c r="CP6" s="35">
        <f t="shared" si="10"/>
        <v>50</v>
      </c>
      <c r="CQ6" s="35">
        <f t="shared" si="10"/>
        <v>51.92</v>
      </c>
      <c r="CR6" s="35">
        <f t="shared" si="10"/>
        <v>61.94</v>
      </c>
      <c r="CS6" s="35">
        <f t="shared" si="10"/>
        <v>61.79</v>
      </c>
      <c r="CT6" s="35">
        <f t="shared" si="10"/>
        <v>59.94</v>
      </c>
      <c r="CU6" s="35">
        <f t="shared" si="10"/>
        <v>59.64</v>
      </c>
      <c r="CV6" s="35">
        <f t="shared" si="10"/>
        <v>58.19</v>
      </c>
      <c r="CW6" s="34" t="str">
        <f>IF(CW7="","",IF(CW7="-","【-】","【"&amp;SUBSTITUTE(TEXT(CW7,"#,##0.00"),"-","△")&amp;"】"))</f>
        <v>【57.83】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94.14</v>
      </c>
      <c r="DD6" s="35">
        <f t="shared" si="11"/>
        <v>92.44</v>
      </c>
      <c r="DE6" s="35">
        <f t="shared" si="11"/>
        <v>89.66</v>
      </c>
      <c r="DF6" s="35">
        <f t="shared" si="11"/>
        <v>90.63</v>
      </c>
      <c r="DG6" s="35">
        <f t="shared" si="11"/>
        <v>87.8</v>
      </c>
      <c r="DH6" s="34" t="str">
        <f>IF(DH7="","",IF(DH7="-","【-】","【"&amp;SUBSTITUTE(TEXT(DH7,"#,##0.00"),"-","△")&amp;"】"))</f>
        <v>【77.67】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2">
      <c r="A7" s="28"/>
      <c r="B7" s="37">
        <v>2020</v>
      </c>
      <c r="C7" s="37">
        <v>72079</v>
      </c>
      <c r="D7" s="37">
        <v>47</v>
      </c>
      <c r="E7" s="37">
        <v>18</v>
      </c>
      <c r="F7" s="37">
        <v>0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 t="s">
        <v>103</v>
      </c>
      <c r="P7" s="38">
        <v>0.15</v>
      </c>
      <c r="Q7" s="38">
        <v>100</v>
      </c>
      <c r="R7" s="38">
        <v>4840</v>
      </c>
      <c r="S7" s="38">
        <v>75892</v>
      </c>
      <c r="T7" s="38">
        <v>279.43</v>
      </c>
      <c r="U7" s="38">
        <v>271.60000000000002</v>
      </c>
      <c r="V7" s="38">
        <v>111</v>
      </c>
      <c r="W7" s="38">
        <v>14</v>
      </c>
      <c r="X7" s="38">
        <v>7.93</v>
      </c>
      <c r="Y7" s="38">
        <v>79.95</v>
      </c>
      <c r="Z7" s="38">
        <v>100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143.69</v>
      </c>
      <c r="BG7" s="38">
        <v>47.25</v>
      </c>
      <c r="BH7" s="38">
        <v>27.79</v>
      </c>
      <c r="BI7" s="38">
        <v>0</v>
      </c>
      <c r="BJ7" s="38">
        <v>0</v>
      </c>
      <c r="BK7" s="38">
        <v>248.44</v>
      </c>
      <c r="BL7" s="38">
        <v>244.85</v>
      </c>
      <c r="BM7" s="38">
        <v>296.89</v>
      </c>
      <c r="BN7" s="38">
        <v>270.57</v>
      </c>
      <c r="BO7" s="38">
        <v>294.27</v>
      </c>
      <c r="BP7" s="38">
        <v>314.13</v>
      </c>
      <c r="BQ7" s="38">
        <v>73.260000000000005</v>
      </c>
      <c r="BR7" s="38">
        <v>97.03</v>
      </c>
      <c r="BS7" s="38">
        <v>67</v>
      </c>
      <c r="BT7" s="38">
        <v>71.92</v>
      </c>
      <c r="BU7" s="38">
        <v>71.42</v>
      </c>
      <c r="BV7" s="38">
        <v>66.73</v>
      </c>
      <c r="BW7" s="38">
        <v>64.78</v>
      </c>
      <c r="BX7" s="38">
        <v>63.06</v>
      </c>
      <c r="BY7" s="38">
        <v>62.5</v>
      </c>
      <c r="BZ7" s="38">
        <v>60.59</v>
      </c>
      <c r="CA7" s="38">
        <v>58.42</v>
      </c>
      <c r="CB7" s="38">
        <v>341.61</v>
      </c>
      <c r="CC7" s="38">
        <v>329.74</v>
      </c>
      <c r="CD7" s="38">
        <v>414.56</v>
      </c>
      <c r="CE7" s="38">
        <v>424.06</v>
      </c>
      <c r="CF7" s="38">
        <v>444.72</v>
      </c>
      <c r="CG7" s="38">
        <v>241.29</v>
      </c>
      <c r="CH7" s="38">
        <v>250.21</v>
      </c>
      <c r="CI7" s="38">
        <v>264.77</v>
      </c>
      <c r="CJ7" s="38">
        <v>269.33</v>
      </c>
      <c r="CK7" s="38">
        <v>280.23</v>
      </c>
      <c r="CL7" s="38">
        <v>282.27999999999997</v>
      </c>
      <c r="CM7" s="38">
        <v>47.76</v>
      </c>
      <c r="CN7" s="38">
        <v>58.49</v>
      </c>
      <c r="CO7" s="38">
        <v>50</v>
      </c>
      <c r="CP7" s="38">
        <v>50</v>
      </c>
      <c r="CQ7" s="38">
        <v>51.92</v>
      </c>
      <c r="CR7" s="38">
        <v>61.94</v>
      </c>
      <c r="CS7" s="38">
        <v>61.79</v>
      </c>
      <c r="CT7" s="38">
        <v>59.94</v>
      </c>
      <c r="CU7" s="38">
        <v>59.64</v>
      </c>
      <c r="CV7" s="38">
        <v>58.19</v>
      </c>
      <c r="CW7" s="38">
        <v>57.83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94.14</v>
      </c>
      <c r="DD7" s="38">
        <v>92.44</v>
      </c>
      <c r="DE7" s="38">
        <v>89.66</v>
      </c>
      <c r="DF7" s="38">
        <v>90.63</v>
      </c>
      <c r="DG7" s="38">
        <v>87.8</v>
      </c>
      <c r="DH7" s="38">
        <v>77.67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102</v>
      </c>
      <c r="EF7" s="38" t="s">
        <v>102</v>
      </c>
      <c r="EG7" s="38" t="s">
        <v>102</v>
      </c>
      <c r="EH7" s="38" t="s">
        <v>102</v>
      </c>
      <c r="EI7" s="38" t="s">
        <v>102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 t="s">
        <v>102</v>
      </c>
      <c r="EO7" s="38" t="s">
        <v>102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104</v>
      </c>
      <c r="C9" s="40" t="s">
        <v>105</v>
      </c>
      <c r="D9" s="40" t="s">
        <v>106</v>
      </c>
      <c r="E9" s="40" t="s">
        <v>107</v>
      </c>
      <c r="F9" s="40" t="s">
        <v>108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47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110</v>
      </c>
    </row>
    <row r="13" spans="1:145" x14ac:dyDescent="0.2">
      <c r="B13" t="s">
        <v>111</v>
      </c>
      <c r="C13" t="s">
        <v>112</v>
      </c>
      <c r="D13" t="s">
        <v>112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齋藤 雄也</cp:lastModifiedBy>
  <cp:lastPrinted>2022-01-27T11:23:51Z</cp:lastPrinted>
  <dcterms:created xsi:type="dcterms:W3CDTF">2021-12-03T08:09:22Z</dcterms:created>
  <dcterms:modified xsi:type="dcterms:W3CDTF">2022-02-18T06:16:48Z</dcterms:modified>
  <cp:category/>
</cp:coreProperties>
</file>