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20.12\共有データ\地域整備課共有\○鈴木\水道\経営比較分析\R2\"/>
    </mc:Choice>
  </mc:AlternateContent>
  <workbookProtection workbookAlgorithmName="SHA-512" workbookHashValue="Q2o3GPezmFtaAWz+r1Hv8suBL05xr6aoLLsTex4kDiaxBj4Squ4i/8Ixma5up9un3IEsn++T9zBjli/OhN6CCQ==" workbookSaltValue="YK26n5ESqUd3JZsEMT2hQg==" workbookSpinCount="100000" lockStructure="1"/>
  <bookViews>
    <workbookView xWindow="0" yWindow="0" windowWidth="20490" windowHeight="736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<sst xmlns="http://schemas.openxmlformats.org/spreadsheetml/2006/main" count="228" uniqueCount="112">
  <si>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</si>
  <si>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</si>
  <si>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</si>
  <si>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</si>
  <si>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</si>
  <si>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</si>
  <si>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</si>
  <si>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</si>
  <si>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</si>
  <si>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</si>
  <si>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</si>
  <si>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</si>
  <si>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</si>
  <si>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</si>
  <si>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</si>
  <si>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</si>
  <si>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</si>
  <si>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</si>
  <si>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</si>
  <si>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</si>
  <si>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</si>
  <si>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</si>
  <si>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</si>
  <si>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</si>
  <si>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</si>
  <si>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</si>
  <si>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</si>
  <si>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</si>
  <si>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</si>
  <si>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</si>
  <si>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</si>
  <si>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</si>
  <si>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</si>
  <si>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</si>
  <si>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</si>
  <si>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</si>
  <si>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</si>
  <si>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</si>
  <si>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</si>
  <si>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</si>
  <si>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</si>
  <si>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</si>
  <si>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</si>
  <si>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</si>
  <si>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</si>
  <si>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</si>
  <si>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</si>
  <si>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</si>
  <si>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</si>
  <si>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</si>
  <si>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</si>
  <si>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</si>
  <si>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</si>
  <si>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</si>
  <si>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</si>
  <si>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</si>
  <si>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</si>
  <si>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</si>
  <si>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</si>
  <si>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</si>
  <si>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</si>
  <si>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</si>
  <si>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</si>
  <si>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</si>
  <si>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</si>
  <si>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</si>
  <si>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</si>
  <si>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</si>
  <si>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</si>
  <si>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</si>
  <si>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</si>
  <si>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</si>
  <si>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</si>
  <si>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</si>
  <si>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</si>
  <si>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</si>
  <si>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</si>
  <si>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</si>
  <si>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</si>
  <si>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</si>
  <si>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</si>
  <si>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</si>
  <si>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</si>
  <si>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</si>
  <si>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</si>
  <si>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</si>
  <si>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</si>
  <si>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</si>
  <si>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</si>
  <si>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</si>
  <si>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</si>
  <si>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</si>
  <si>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玉川村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</si>
  <si>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</si>
  <si>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</si>
  <si>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</si>
  <si>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</si>
  <si>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</si>
  <si>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</si>
  <si>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</si>
  <si>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</si>
  <si>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</si>
  <si>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</si>
  <si>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</si>
  <si>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</si>
  <si>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</si>
  <si>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</si>
  <si>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</si>
  <si>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</si>
  <si>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有形固定資産減価償却率及び管路経年化率は、ともに類似団体平均を下回っており、今後も継続して老朽化対策を行っていきたい。
　管路更新率は、年度ごとに大きく変動しているため計画的に更新を行っていきたい。</t>
    <phoneticPr fontId="4"/>
  </si>
  <si>
    <t>　今後、健全な経営を実現していくための課題としては、料金回収率の改善、経費の削減、水道料金の見直しが必要である。
　少子高齢化、地方から都市部への人口流出による地方の人口減少といった社会情勢を加味すると、収入の減少が見込まれることから、水源や施設の統廃合などの検討も視野に入れていかなければならない。
　また、有収率向上のために管路更新を計画的に行っていくためにも、財源の確保に努めなければならない。</t>
    <phoneticPr fontId="4"/>
  </si>
  <si>
    <t>　経常収支比率が100％を超えてはいるものの、料金回収率は50％を下回り類似団体と比較しても低い水準となっており、一般会計に頼った経営状況となっている。
　給水原価については、昨年度より19.25円増加し、供給単価との開きが拡大しており経営の健全性を確保するためにも、料金の見直しが必要と考えられる。
　企業債の残高については、配水管路更新等の建設投資が増えたことで昨年度より増加している。今後も管路更新等の建設投資が発生することで、企業債残高は増加していく見込みである。
　有収率については、類似団体平均を上回っており、今後も漏水の早期発見と修繕に努め有収率のさらなる向上を目指していきたい。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</si>
</sst>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1.05</c:v>
                </c:pt>
                <c:pt idx="1">
                  <c:v>1.69</c:v>
                </c:pt>
                <c:pt idx="2">
                  <c:v>1.48</c:v>
                </c:pt>
                <c:pt idx="3">
                  <c:v>2.72</c:v>
                </c:pt>
                <c:pt idx="4">
                  <c:v>3.1</c:v>
                </c:pt>
              </c:numCache>
            </c:numRef>
          </c:val>
          <c:extLst>
            <c:ext xmlns:c16="http://schemas.microsoft.com/office/drawing/2014/chart" uri="{C3380CC4-5D6E-409C-BE32-E72D297353CC}">
              <c16:uniqueId val="{00000000-A422-4C24-A88B-7744D161D36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A422-4C24-A88B-7744D161D36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65.36</c:v>
                </c:pt>
                <c:pt idx="1">
                  <c:v>63.85</c:v>
                </c:pt>
                <c:pt idx="2">
                  <c:v>63.67</c:v>
                </c:pt>
                <c:pt idx="3">
                  <c:v>63.25</c:v>
                </c:pt>
                <c:pt idx="4">
                  <c:v>63.68</c:v>
                </c:pt>
              </c:numCache>
            </c:numRef>
          </c:val>
          <c:extLst>
            <c:ext xmlns:c16="http://schemas.microsoft.com/office/drawing/2014/chart" uri="{C3380CC4-5D6E-409C-BE32-E72D297353CC}">
              <c16:uniqueId val="{00000000-8251-47C4-B0E2-E79A86C20A4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8251-47C4-B0E2-E79A86C20A4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81.06</c:v>
                </c:pt>
                <c:pt idx="1">
                  <c:v>85.62</c:v>
                </c:pt>
                <c:pt idx="2">
                  <c:v>84.68</c:v>
                </c:pt>
                <c:pt idx="3">
                  <c:v>83.67</c:v>
                </c:pt>
                <c:pt idx="4">
                  <c:v>83.63</c:v>
                </c:pt>
              </c:numCache>
            </c:numRef>
          </c:val>
          <c:extLst>
            <c:ext xmlns:c16="http://schemas.microsoft.com/office/drawing/2014/chart" uri="{C3380CC4-5D6E-409C-BE32-E72D297353CC}">
              <c16:uniqueId val="{00000000-B5B7-4B60-8944-657E230199A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B5B7-4B60-8944-657E230199A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103.2</c:v>
                </c:pt>
                <c:pt idx="1">
                  <c:v>103.17</c:v>
                </c:pt>
                <c:pt idx="2">
                  <c:v>103.29</c:v>
                </c:pt>
                <c:pt idx="3">
                  <c:v>100.4</c:v>
                </c:pt>
                <c:pt idx="4">
                  <c:v>101.83</c:v>
                </c:pt>
              </c:numCache>
            </c:numRef>
          </c:val>
          <c:extLst>
            <c:ext xmlns:c16="http://schemas.microsoft.com/office/drawing/2014/chart" uri="{C3380CC4-5D6E-409C-BE32-E72D297353CC}">
              <c16:uniqueId val="{00000000-484C-440F-A411-E4DBCCBC26F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484C-440F-A411-E4DBCCBC26F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40.17</c:v>
                </c:pt>
                <c:pt idx="1">
                  <c:v>40.92</c:v>
                </c:pt>
                <c:pt idx="2">
                  <c:v>42.2</c:v>
                </c:pt>
                <c:pt idx="3">
                  <c:v>42.29</c:v>
                </c:pt>
                <c:pt idx="4">
                  <c:v>43.22</c:v>
                </c:pt>
              </c:numCache>
            </c:numRef>
          </c:val>
          <c:extLst>
            <c:ext xmlns:c16="http://schemas.microsoft.com/office/drawing/2014/chart" uri="{C3380CC4-5D6E-409C-BE32-E72D297353CC}">
              <c16:uniqueId val="{00000000-D050-40E9-A844-FDCE8B5AB4E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D050-40E9-A844-FDCE8B5AB4E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0.56000000000000005</c:v>
                </c:pt>
                <c:pt idx="1">
                  <c:v>0.56000000000000005</c:v>
                </c:pt>
                <c:pt idx="2">
                  <c:v>0.55000000000000004</c:v>
                </c:pt>
                <c:pt idx="3">
                  <c:v>0.55000000000000004</c:v>
                </c:pt>
                <c:pt idx="4">
                  <c:v>0.55000000000000004</c:v>
                </c:pt>
              </c:numCache>
            </c:numRef>
          </c:val>
          <c:extLst>
            <c:ext xmlns:c16="http://schemas.microsoft.com/office/drawing/2014/chart" uri="{C3380CC4-5D6E-409C-BE32-E72D297353CC}">
              <c16:uniqueId val="{00000000-0C67-4C83-85DF-E7BC67AD6B4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0C67-4C83-85DF-E7BC67AD6B4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BE-47D3-85BC-29AA2671AC8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02BE-47D3-85BC-29AA2671AC8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588.14</c:v>
                </c:pt>
                <c:pt idx="1">
                  <c:v>465.69</c:v>
                </c:pt>
                <c:pt idx="2">
                  <c:v>543.86</c:v>
                </c:pt>
                <c:pt idx="3">
                  <c:v>448.25</c:v>
                </c:pt>
                <c:pt idx="4">
                  <c:v>443.89</c:v>
                </c:pt>
              </c:numCache>
            </c:numRef>
          </c:val>
          <c:extLst>
            <c:ext xmlns:c16="http://schemas.microsoft.com/office/drawing/2014/chart" uri="{C3380CC4-5D6E-409C-BE32-E72D297353CC}">
              <c16:uniqueId val="{00000000-CF1B-4DB1-87C6-59F3C82B99F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CF1B-4DB1-87C6-59F3C82B99F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1184.32</c:v>
                </c:pt>
                <c:pt idx="1">
                  <c:v>1156.54</c:v>
                </c:pt>
                <c:pt idx="2">
                  <c:v>1167.95</c:v>
                </c:pt>
                <c:pt idx="3">
                  <c:v>1223.69</c:v>
                </c:pt>
                <c:pt idx="4">
                  <c:v>1233.02</c:v>
                </c:pt>
              </c:numCache>
            </c:numRef>
          </c:val>
          <c:extLst>
            <c:ext xmlns:c16="http://schemas.microsoft.com/office/drawing/2014/chart" uri="{C3380CC4-5D6E-409C-BE32-E72D297353CC}">
              <c16:uniqueId val="{00000000-E6BB-44BF-B8BC-516F49EAA56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E6BB-44BF-B8BC-516F49EAA56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51.85</c:v>
                </c:pt>
                <c:pt idx="1">
                  <c:v>50.45</c:v>
                </c:pt>
                <c:pt idx="2">
                  <c:v>53.22</c:v>
                </c:pt>
                <c:pt idx="3">
                  <c:v>49.49</c:v>
                </c:pt>
                <c:pt idx="4">
                  <c:v>47.23</c:v>
                </c:pt>
              </c:numCache>
            </c:numRef>
          </c:val>
          <c:extLst>
            <c:ext xmlns:c16="http://schemas.microsoft.com/office/drawing/2014/chart" uri="{C3380CC4-5D6E-409C-BE32-E72D297353CC}">
              <c16:uniqueId val="{00000000-B9B3-4878-A416-8E2B42AEC97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B9B3-4878-A416-8E2B42AEC97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365.51</c:v>
                </c:pt>
                <c:pt idx="1">
                  <c:v>374.01</c:v>
                </c:pt>
                <c:pt idx="2">
                  <c:v>354.38</c:v>
                </c:pt>
                <c:pt idx="3">
                  <c:v>380.34</c:v>
                </c:pt>
                <c:pt idx="4">
                  <c:v>399.59</c:v>
                </c:pt>
              </c:numCache>
            </c:numRef>
          </c:val>
          <c:extLst>
            <c:ext xmlns:c16="http://schemas.microsoft.com/office/drawing/2014/chart" uri="{C3380CC4-5D6E-409C-BE32-E72D297353CC}">
              <c16:uniqueId val="{00000000-2244-47C2-BD62-832331251CA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2244-47C2-BD62-832331251CA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玉川村</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3" t="str">
        <f>データ!$M$6</f>
        <v>非設置</v>
      </c>
      <c r="AE8" s="83"/>
      <c r="AF8" s="83"/>
      <c r="AG8" s="83"/>
      <c r="AH8" s="83"/>
      <c r="AI8" s="83"/>
      <c r="AJ8" s="83"/>
      <c r="AK8" s="4"/>
      <c r="AL8" s="71">
        <f>データ!$R$6</f>
        <v>6546</v>
      </c>
      <c r="AM8" s="71"/>
      <c r="AN8" s="71"/>
      <c r="AO8" s="71"/>
      <c r="AP8" s="71"/>
      <c r="AQ8" s="71"/>
      <c r="AR8" s="71"/>
      <c r="AS8" s="71"/>
      <c r="AT8" s="67">
        <f>データ!$S$6</f>
        <v>46.67</v>
      </c>
      <c r="AU8" s="68"/>
      <c r="AV8" s="68"/>
      <c r="AW8" s="68"/>
      <c r="AX8" s="68"/>
      <c r="AY8" s="68"/>
      <c r="AZ8" s="68"/>
      <c r="BA8" s="68"/>
      <c r="BB8" s="70">
        <f>データ!$T$6</f>
        <v>140.26</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62.31</v>
      </c>
      <c r="J10" s="68"/>
      <c r="K10" s="68"/>
      <c r="L10" s="68"/>
      <c r="M10" s="68"/>
      <c r="N10" s="68"/>
      <c r="O10" s="69"/>
      <c r="P10" s="70">
        <f>データ!$P$6</f>
        <v>82.59</v>
      </c>
      <c r="Q10" s="70"/>
      <c r="R10" s="70"/>
      <c r="S10" s="70"/>
      <c r="T10" s="70"/>
      <c r="U10" s="70"/>
      <c r="V10" s="70"/>
      <c r="W10" s="71">
        <f>データ!$Q$6</f>
        <v>3780</v>
      </c>
      <c r="X10" s="71"/>
      <c r="Y10" s="71"/>
      <c r="Z10" s="71"/>
      <c r="AA10" s="71"/>
      <c r="AB10" s="71"/>
      <c r="AC10" s="71"/>
      <c r="AD10" s="2"/>
      <c r="AE10" s="2"/>
      <c r="AF10" s="2"/>
      <c r="AG10" s="2"/>
      <c r="AH10" s="4"/>
      <c r="AI10" s="4"/>
      <c r="AJ10" s="4"/>
      <c r="AK10" s="4"/>
      <c r="AL10" s="71">
        <f>データ!$U$6</f>
        <v>5365</v>
      </c>
      <c r="AM10" s="71"/>
      <c r="AN10" s="71"/>
      <c r="AO10" s="71"/>
      <c r="AP10" s="71"/>
      <c r="AQ10" s="71"/>
      <c r="AR10" s="71"/>
      <c r="AS10" s="71"/>
      <c r="AT10" s="67">
        <f>データ!$V$6</f>
        <v>26.7</v>
      </c>
      <c r="AU10" s="68"/>
      <c r="AV10" s="68"/>
      <c r="AW10" s="68"/>
      <c r="AX10" s="68"/>
      <c r="AY10" s="68"/>
      <c r="AZ10" s="68"/>
      <c r="BA10" s="68"/>
      <c r="BB10" s="70">
        <f>データ!$W$6</f>
        <v>200.94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109</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Y3NTGlE8Ru3O/gXhDpuY/Kt2+iTnx9j2x6isLwDdu3vpecw6HuDRxOF88mbWT67JMHZ6qYZodHByF7Dd5jtepw==" saltValue="5lbV3zysgPQ5jOuD1nZcU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75027</v>
      </c>
      <c r="D6" s="34">
        <f t="shared" si="3"/>
        <v>46</v>
      </c>
      <c r="E6" s="34">
        <f t="shared" si="3"/>
        <v>1</v>
      </c>
      <c r="F6" s="34">
        <f t="shared" si="3"/>
        <v>0</v>
      </c>
      <c r="G6" s="34">
        <f t="shared" si="3"/>
        <v>1</v>
      </c>
      <c r="H6" s="34" t="str">
        <f t="shared" si="3"/>
        <v>福島県　玉川村</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62.31</v>
      </c>
      <c r="P6" s="35">
        <f t="shared" si="3"/>
        <v>82.59</v>
      </c>
      <c r="Q6" s="35">
        <f t="shared" si="3"/>
        <v>3780</v>
      </c>
      <c r="R6" s="35">
        <f t="shared" si="3"/>
        <v>6546</v>
      </c>
      <c r="S6" s="35">
        <f t="shared" si="3"/>
        <v>46.67</v>
      </c>
      <c r="T6" s="35">
        <f t="shared" si="3"/>
        <v>140.26</v>
      </c>
      <c r="U6" s="35">
        <f t="shared" si="3"/>
        <v>5365</v>
      </c>
      <c r="V6" s="35">
        <f t="shared" si="3"/>
        <v>26.7</v>
      </c>
      <c r="W6" s="35">
        <f t="shared" si="3"/>
        <v>200.94</v>
      </c>
      <c r="X6" s="36">
        <f>IF(X7="",NA(),X7)</f>
        <v>103.2</v>
      </c>
      <c r="Y6" s="36">
        <f t="shared" ref="Y6:AG6" si="4">IF(Y7="",NA(),Y7)</f>
        <v>103.17</v>
      </c>
      <c r="Z6" s="36">
        <f t="shared" si="4"/>
        <v>103.29</v>
      </c>
      <c r="AA6" s="36">
        <f t="shared" si="4"/>
        <v>100.4</v>
      </c>
      <c r="AB6" s="36">
        <f t="shared" si="4"/>
        <v>101.83</v>
      </c>
      <c r="AC6" s="36">
        <f t="shared" si="4"/>
        <v>107.95</v>
      </c>
      <c r="AD6" s="36">
        <f t="shared" si="4"/>
        <v>104.47</v>
      </c>
      <c r="AE6" s="36">
        <f t="shared" si="4"/>
        <v>103.81</v>
      </c>
      <c r="AF6" s="36">
        <f t="shared" si="4"/>
        <v>104.35</v>
      </c>
      <c r="AG6" s="36">
        <f t="shared" si="4"/>
        <v>105.34</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16.399999999999999</v>
      </c>
      <c r="AP6" s="36">
        <f t="shared" si="5"/>
        <v>25.66</v>
      </c>
      <c r="AQ6" s="36">
        <f t="shared" si="5"/>
        <v>21.69</v>
      </c>
      <c r="AR6" s="36">
        <f t="shared" si="5"/>
        <v>24.04</v>
      </c>
      <c r="AS6" s="35" t="str">
        <f>IF(AS7="","",IF(AS7="-","【-】","【"&amp;SUBSTITUTE(TEXT(AS7,"#,##0.00"),"-","△")&amp;"】"))</f>
        <v>【1.15】</v>
      </c>
      <c r="AT6" s="36">
        <f>IF(AT7="",NA(),AT7)</f>
        <v>588.14</v>
      </c>
      <c r="AU6" s="36">
        <f t="shared" ref="AU6:BC6" si="6">IF(AU7="",NA(),AU7)</f>
        <v>465.69</v>
      </c>
      <c r="AV6" s="36">
        <f t="shared" si="6"/>
        <v>543.86</v>
      </c>
      <c r="AW6" s="36">
        <f t="shared" si="6"/>
        <v>448.25</v>
      </c>
      <c r="AX6" s="36">
        <f t="shared" si="6"/>
        <v>443.89</v>
      </c>
      <c r="AY6" s="36">
        <f t="shared" si="6"/>
        <v>371.89</v>
      </c>
      <c r="AZ6" s="36">
        <f t="shared" si="6"/>
        <v>293.23</v>
      </c>
      <c r="BA6" s="36">
        <f t="shared" si="6"/>
        <v>300.14</v>
      </c>
      <c r="BB6" s="36">
        <f t="shared" si="6"/>
        <v>301.04000000000002</v>
      </c>
      <c r="BC6" s="36">
        <f t="shared" si="6"/>
        <v>305.08</v>
      </c>
      <c r="BD6" s="35" t="str">
        <f>IF(BD7="","",IF(BD7="-","【-】","【"&amp;SUBSTITUTE(TEXT(BD7,"#,##0.00"),"-","△")&amp;"】"))</f>
        <v>【260.31】</v>
      </c>
      <c r="BE6" s="36">
        <f>IF(BE7="",NA(),BE7)</f>
        <v>1184.32</v>
      </c>
      <c r="BF6" s="36">
        <f t="shared" ref="BF6:BN6" si="7">IF(BF7="",NA(),BF7)</f>
        <v>1156.54</v>
      </c>
      <c r="BG6" s="36">
        <f t="shared" si="7"/>
        <v>1167.95</v>
      </c>
      <c r="BH6" s="36">
        <f t="shared" si="7"/>
        <v>1223.69</v>
      </c>
      <c r="BI6" s="36">
        <f t="shared" si="7"/>
        <v>1233.02</v>
      </c>
      <c r="BJ6" s="36">
        <f t="shared" si="7"/>
        <v>483.11</v>
      </c>
      <c r="BK6" s="36">
        <f t="shared" si="7"/>
        <v>542.29999999999995</v>
      </c>
      <c r="BL6" s="36">
        <f t="shared" si="7"/>
        <v>566.65</v>
      </c>
      <c r="BM6" s="36">
        <f t="shared" si="7"/>
        <v>551.62</v>
      </c>
      <c r="BN6" s="36">
        <f t="shared" si="7"/>
        <v>585.59</v>
      </c>
      <c r="BO6" s="35" t="str">
        <f>IF(BO7="","",IF(BO7="-","【-】","【"&amp;SUBSTITUTE(TEXT(BO7,"#,##0.00"),"-","△")&amp;"】"))</f>
        <v>【275.67】</v>
      </c>
      <c r="BP6" s="36">
        <f>IF(BP7="",NA(),BP7)</f>
        <v>51.85</v>
      </c>
      <c r="BQ6" s="36">
        <f t="shared" ref="BQ6:BY6" si="8">IF(BQ7="",NA(),BQ7)</f>
        <v>50.45</v>
      </c>
      <c r="BR6" s="36">
        <f t="shared" si="8"/>
        <v>53.22</v>
      </c>
      <c r="BS6" s="36">
        <f t="shared" si="8"/>
        <v>49.49</v>
      </c>
      <c r="BT6" s="36">
        <f t="shared" si="8"/>
        <v>47.23</v>
      </c>
      <c r="BU6" s="36">
        <f t="shared" si="8"/>
        <v>93.28</v>
      </c>
      <c r="BV6" s="36">
        <f t="shared" si="8"/>
        <v>87.51</v>
      </c>
      <c r="BW6" s="36">
        <f t="shared" si="8"/>
        <v>84.77</v>
      </c>
      <c r="BX6" s="36">
        <f t="shared" si="8"/>
        <v>87.11</v>
      </c>
      <c r="BY6" s="36">
        <f t="shared" si="8"/>
        <v>82.78</v>
      </c>
      <c r="BZ6" s="35" t="str">
        <f>IF(BZ7="","",IF(BZ7="-","【-】","【"&amp;SUBSTITUTE(TEXT(BZ7,"#,##0.00"),"-","△")&amp;"】"))</f>
        <v>【100.05】</v>
      </c>
      <c r="CA6" s="36">
        <f>IF(CA7="",NA(),CA7)</f>
        <v>365.51</v>
      </c>
      <c r="CB6" s="36">
        <f t="shared" ref="CB6:CJ6" si="9">IF(CB7="",NA(),CB7)</f>
        <v>374.01</v>
      </c>
      <c r="CC6" s="36">
        <f t="shared" si="9"/>
        <v>354.38</v>
      </c>
      <c r="CD6" s="36">
        <f t="shared" si="9"/>
        <v>380.34</v>
      </c>
      <c r="CE6" s="36">
        <f t="shared" si="9"/>
        <v>399.59</v>
      </c>
      <c r="CF6" s="36">
        <f t="shared" si="9"/>
        <v>208.29</v>
      </c>
      <c r="CG6" s="36">
        <f t="shared" si="9"/>
        <v>218.42</v>
      </c>
      <c r="CH6" s="36">
        <f t="shared" si="9"/>
        <v>227.27</v>
      </c>
      <c r="CI6" s="36">
        <f t="shared" si="9"/>
        <v>223.98</v>
      </c>
      <c r="CJ6" s="36">
        <f t="shared" si="9"/>
        <v>225.09</v>
      </c>
      <c r="CK6" s="35" t="str">
        <f>IF(CK7="","",IF(CK7="-","【-】","【"&amp;SUBSTITUTE(TEXT(CK7,"#,##0.00"),"-","△")&amp;"】"))</f>
        <v>【166.40】</v>
      </c>
      <c r="CL6" s="36">
        <f>IF(CL7="",NA(),CL7)</f>
        <v>65.36</v>
      </c>
      <c r="CM6" s="36">
        <f t="shared" ref="CM6:CU6" si="10">IF(CM7="",NA(),CM7)</f>
        <v>63.85</v>
      </c>
      <c r="CN6" s="36">
        <f t="shared" si="10"/>
        <v>63.67</v>
      </c>
      <c r="CO6" s="36">
        <f t="shared" si="10"/>
        <v>63.25</v>
      </c>
      <c r="CP6" s="36">
        <f t="shared" si="10"/>
        <v>63.68</v>
      </c>
      <c r="CQ6" s="36">
        <f t="shared" si="10"/>
        <v>49.32</v>
      </c>
      <c r="CR6" s="36">
        <f t="shared" si="10"/>
        <v>50.24</v>
      </c>
      <c r="CS6" s="36">
        <f t="shared" si="10"/>
        <v>50.29</v>
      </c>
      <c r="CT6" s="36">
        <f t="shared" si="10"/>
        <v>49.64</v>
      </c>
      <c r="CU6" s="36">
        <f t="shared" si="10"/>
        <v>49.38</v>
      </c>
      <c r="CV6" s="35" t="str">
        <f>IF(CV7="","",IF(CV7="-","【-】","【"&amp;SUBSTITUTE(TEXT(CV7,"#,##0.00"),"-","△")&amp;"】"))</f>
        <v>【60.69】</v>
      </c>
      <c r="CW6" s="36">
        <f>IF(CW7="",NA(),CW7)</f>
        <v>81.06</v>
      </c>
      <c r="CX6" s="36">
        <f t="shared" ref="CX6:DF6" si="11">IF(CX7="",NA(),CX7)</f>
        <v>85.62</v>
      </c>
      <c r="CY6" s="36">
        <f t="shared" si="11"/>
        <v>84.68</v>
      </c>
      <c r="CZ6" s="36">
        <f t="shared" si="11"/>
        <v>83.67</v>
      </c>
      <c r="DA6" s="36">
        <f t="shared" si="11"/>
        <v>83.63</v>
      </c>
      <c r="DB6" s="36">
        <f t="shared" si="11"/>
        <v>79.34</v>
      </c>
      <c r="DC6" s="36">
        <f t="shared" si="11"/>
        <v>78.650000000000006</v>
      </c>
      <c r="DD6" s="36">
        <f t="shared" si="11"/>
        <v>77.73</v>
      </c>
      <c r="DE6" s="36">
        <f t="shared" si="11"/>
        <v>78.09</v>
      </c>
      <c r="DF6" s="36">
        <f t="shared" si="11"/>
        <v>78.010000000000005</v>
      </c>
      <c r="DG6" s="35" t="str">
        <f>IF(DG7="","",IF(DG7="-","【-】","【"&amp;SUBSTITUTE(TEXT(DG7,"#,##0.00"),"-","△")&amp;"】"))</f>
        <v>【89.82】</v>
      </c>
      <c r="DH6" s="36">
        <f>IF(DH7="",NA(),DH7)</f>
        <v>40.17</v>
      </c>
      <c r="DI6" s="36">
        <f t="shared" ref="DI6:DQ6" si="12">IF(DI7="",NA(),DI7)</f>
        <v>40.92</v>
      </c>
      <c r="DJ6" s="36">
        <f t="shared" si="12"/>
        <v>42.2</v>
      </c>
      <c r="DK6" s="36">
        <f t="shared" si="12"/>
        <v>42.29</v>
      </c>
      <c r="DL6" s="36">
        <f t="shared" si="12"/>
        <v>43.22</v>
      </c>
      <c r="DM6" s="36">
        <f t="shared" si="12"/>
        <v>48.3</v>
      </c>
      <c r="DN6" s="36">
        <f t="shared" si="12"/>
        <v>45.14</v>
      </c>
      <c r="DO6" s="36">
        <f t="shared" si="12"/>
        <v>45.85</v>
      </c>
      <c r="DP6" s="36">
        <f t="shared" si="12"/>
        <v>47.31</v>
      </c>
      <c r="DQ6" s="36">
        <f t="shared" si="12"/>
        <v>47.5</v>
      </c>
      <c r="DR6" s="35" t="str">
        <f>IF(DR7="","",IF(DR7="-","【-】","【"&amp;SUBSTITUTE(TEXT(DR7,"#,##0.00"),"-","△")&amp;"】"))</f>
        <v>【50.19】</v>
      </c>
      <c r="DS6" s="36">
        <f>IF(DS7="",NA(),DS7)</f>
        <v>0.56000000000000005</v>
      </c>
      <c r="DT6" s="36">
        <f t="shared" ref="DT6:EB6" si="13">IF(DT7="",NA(),DT7)</f>
        <v>0.56000000000000005</v>
      </c>
      <c r="DU6" s="36">
        <f t="shared" si="13"/>
        <v>0.55000000000000004</v>
      </c>
      <c r="DV6" s="36">
        <f t="shared" si="13"/>
        <v>0.55000000000000004</v>
      </c>
      <c r="DW6" s="36">
        <f t="shared" si="13"/>
        <v>0.55000000000000004</v>
      </c>
      <c r="DX6" s="36">
        <f t="shared" si="13"/>
        <v>12.43</v>
      </c>
      <c r="DY6" s="36">
        <f t="shared" si="13"/>
        <v>13.58</v>
      </c>
      <c r="DZ6" s="36">
        <f t="shared" si="13"/>
        <v>14.13</v>
      </c>
      <c r="EA6" s="36">
        <f t="shared" si="13"/>
        <v>16.77</v>
      </c>
      <c r="EB6" s="36">
        <f t="shared" si="13"/>
        <v>17.399999999999999</v>
      </c>
      <c r="EC6" s="35" t="str">
        <f>IF(EC7="","",IF(EC7="-","【-】","【"&amp;SUBSTITUTE(TEXT(EC7,"#,##0.00"),"-","△")&amp;"】"))</f>
        <v>【20.63】</v>
      </c>
      <c r="ED6" s="36">
        <f>IF(ED7="",NA(),ED7)</f>
        <v>1.05</v>
      </c>
      <c r="EE6" s="36">
        <f t="shared" ref="EE6:EM6" si="14">IF(EE7="",NA(),EE7)</f>
        <v>1.69</v>
      </c>
      <c r="EF6" s="36">
        <f t="shared" si="14"/>
        <v>1.48</v>
      </c>
      <c r="EG6" s="36">
        <f t="shared" si="14"/>
        <v>2.72</v>
      </c>
      <c r="EH6" s="36">
        <f t="shared" si="14"/>
        <v>3.1</v>
      </c>
      <c r="EI6" s="36">
        <f t="shared" si="14"/>
        <v>0.46</v>
      </c>
      <c r="EJ6" s="36">
        <f t="shared" si="14"/>
        <v>0.44</v>
      </c>
      <c r="EK6" s="36">
        <f t="shared" si="14"/>
        <v>0.52</v>
      </c>
      <c r="EL6" s="36">
        <f t="shared" si="14"/>
        <v>0.47</v>
      </c>
      <c r="EM6" s="36">
        <f t="shared" si="14"/>
        <v>0.4</v>
      </c>
      <c r="EN6" s="35" t="str">
        <f>IF(EN7="","",IF(EN7="-","【-】","【"&amp;SUBSTITUTE(TEXT(EN7,"#,##0.00"),"-","△")&amp;"】"))</f>
        <v>【0.69】</v>
      </c>
    </row>
    <row r="7" spans="1:144" s="37" customFormat="1" x14ac:dyDescent="0.15">
      <c r="A7" s="29"/>
      <c r="B7" s="38">
        <v>2020</v>
      </c>
      <c r="C7" s="38">
        <v>75027</v>
      </c>
      <c r="D7" s="38">
        <v>46</v>
      </c>
      <c r="E7" s="38">
        <v>1</v>
      </c>
      <c r="F7" s="38">
        <v>0</v>
      </c>
      <c r="G7" s="38">
        <v>1</v>
      </c>
      <c r="H7" s="38" t="s">
        <v>92</v>
      </c>
      <c r="I7" s="38" t="s">
        <v>93</v>
      </c>
      <c r="J7" s="38" t="s">
        <v>94</v>
      </c>
      <c r="K7" s="38" t="s">
        <v>95</v>
      </c>
      <c r="L7" s="38" t="s">
        <v>96</v>
      </c>
      <c r="M7" s="38" t="s">
        <v>97</v>
      </c>
      <c r="N7" s="39" t="s">
        <v>98</v>
      </c>
      <c r="O7" s="39">
        <v>62.31</v>
      </c>
      <c r="P7" s="39">
        <v>82.59</v>
      </c>
      <c r="Q7" s="39">
        <v>3780</v>
      </c>
      <c r="R7" s="39">
        <v>6546</v>
      </c>
      <c r="S7" s="39">
        <v>46.67</v>
      </c>
      <c r="T7" s="39">
        <v>140.26</v>
      </c>
      <c r="U7" s="39">
        <v>5365</v>
      </c>
      <c r="V7" s="39">
        <v>26.7</v>
      </c>
      <c r="W7" s="39">
        <v>200.94</v>
      </c>
      <c r="X7" s="39">
        <v>103.2</v>
      </c>
      <c r="Y7" s="39">
        <v>103.17</v>
      </c>
      <c r="Z7" s="39">
        <v>103.29</v>
      </c>
      <c r="AA7" s="39">
        <v>100.4</v>
      </c>
      <c r="AB7" s="39">
        <v>101.83</v>
      </c>
      <c r="AC7" s="39">
        <v>107.95</v>
      </c>
      <c r="AD7" s="39">
        <v>104.47</v>
      </c>
      <c r="AE7" s="39">
        <v>103.81</v>
      </c>
      <c r="AF7" s="39">
        <v>104.35</v>
      </c>
      <c r="AG7" s="39">
        <v>105.34</v>
      </c>
      <c r="AH7" s="39">
        <v>110.27</v>
      </c>
      <c r="AI7" s="39">
        <v>0</v>
      </c>
      <c r="AJ7" s="39">
        <v>0</v>
      </c>
      <c r="AK7" s="39">
        <v>0</v>
      </c>
      <c r="AL7" s="39">
        <v>0</v>
      </c>
      <c r="AM7" s="39">
        <v>0</v>
      </c>
      <c r="AN7" s="39">
        <v>12.44</v>
      </c>
      <c r="AO7" s="39">
        <v>16.399999999999999</v>
      </c>
      <c r="AP7" s="39">
        <v>25.66</v>
      </c>
      <c r="AQ7" s="39">
        <v>21.69</v>
      </c>
      <c r="AR7" s="39">
        <v>24.04</v>
      </c>
      <c r="AS7" s="39">
        <v>1.1499999999999999</v>
      </c>
      <c r="AT7" s="39">
        <v>588.14</v>
      </c>
      <c r="AU7" s="39">
        <v>465.69</v>
      </c>
      <c r="AV7" s="39">
        <v>543.86</v>
      </c>
      <c r="AW7" s="39">
        <v>448.25</v>
      </c>
      <c r="AX7" s="39">
        <v>443.89</v>
      </c>
      <c r="AY7" s="39">
        <v>371.89</v>
      </c>
      <c r="AZ7" s="39">
        <v>293.23</v>
      </c>
      <c r="BA7" s="39">
        <v>300.14</v>
      </c>
      <c r="BB7" s="39">
        <v>301.04000000000002</v>
      </c>
      <c r="BC7" s="39">
        <v>305.08</v>
      </c>
      <c r="BD7" s="39">
        <v>260.31</v>
      </c>
      <c r="BE7" s="39">
        <v>1184.32</v>
      </c>
      <c r="BF7" s="39">
        <v>1156.54</v>
      </c>
      <c r="BG7" s="39">
        <v>1167.95</v>
      </c>
      <c r="BH7" s="39">
        <v>1223.69</v>
      </c>
      <c r="BI7" s="39">
        <v>1233.02</v>
      </c>
      <c r="BJ7" s="39">
        <v>483.11</v>
      </c>
      <c r="BK7" s="39">
        <v>542.29999999999995</v>
      </c>
      <c r="BL7" s="39">
        <v>566.65</v>
      </c>
      <c r="BM7" s="39">
        <v>551.62</v>
      </c>
      <c r="BN7" s="39">
        <v>585.59</v>
      </c>
      <c r="BO7" s="39">
        <v>275.67</v>
      </c>
      <c r="BP7" s="39">
        <v>51.85</v>
      </c>
      <c r="BQ7" s="39">
        <v>50.45</v>
      </c>
      <c r="BR7" s="39">
        <v>53.22</v>
      </c>
      <c r="BS7" s="39">
        <v>49.49</v>
      </c>
      <c r="BT7" s="39">
        <v>47.23</v>
      </c>
      <c r="BU7" s="39">
        <v>93.28</v>
      </c>
      <c r="BV7" s="39">
        <v>87.51</v>
      </c>
      <c r="BW7" s="39">
        <v>84.77</v>
      </c>
      <c r="BX7" s="39">
        <v>87.11</v>
      </c>
      <c r="BY7" s="39">
        <v>82.78</v>
      </c>
      <c r="BZ7" s="39">
        <v>100.05</v>
      </c>
      <c r="CA7" s="39">
        <v>365.51</v>
      </c>
      <c r="CB7" s="39">
        <v>374.01</v>
      </c>
      <c r="CC7" s="39">
        <v>354.38</v>
      </c>
      <c r="CD7" s="39">
        <v>380.34</v>
      </c>
      <c r="CE7" s="39">
        <v>399.59</v>
      </c>
      <c r="CF7" s="39">
        <v>208.29</v>
      </c>
      <c r="CG7" s="39">
        <v>218.42</v>
      </c>
      <c r="CH7" s="39">
        <v>227.27</v>
      </c>
      <c r="CI7" s="39">
        <v>223.98</v>
      </c>
      <c r="CJ7" s="39">
        <v>225.09</v>
      </c>
      <c r="CK7" s="39">
        <v>166.4</v>
      </c>
      <c r="CL7" s="39">
        <v>65.36</v>
      </c>
      <c r="CM7" s="39">
        <v>63.85</v>
      </c>
      <c r="CN7" s="39">
        <v>63.67</v>
      </c>
      <c r="CO7" s="39">
        <v>63.25</v>
      </c>
      <c r="CP7" s="39">
        <v>63.68</v>
      </c>
      <c r="CQ7" s="39">
        <v>49.32</v>
      </c>
      <c r="CR7" s="39">
        <v>50.24</v>
      </c>
      <c r="CS7" s="39">
        <v>50.29</v>
      </c>
      <c r="CT7" s="39">
        <v>49.64</v>
      </c>
      <c r="CU7" s="39">
        <v>49.38</v>
      </c>
      <c r="CV7" s="39">
        <v>60.69</v>
      </c>
      <c r="CW7" s="39">
        <v>81.06</v>
      </c>
      <c r="CX7" s="39">
        <v>85.62</v>
      </c>
      <c r="CY7" s="39">
        <v>84.68</v>
      </c>
      <c r="CZ7" s="39">
        <v>83.67</v>
      </c>
      <c r="DA7" s="39">
        <v>83.63</v>
      </c>
      <c r="DB7" s="39">
        <v>79.34</v>
      </c>
      <c r="DC7" s="39">
        <v>78.650000000000006</v>
      </c>
      <c r="DD7" s="39">
        <v>77.73</v>
      </c>
      <c r="DE7" s="39">
        <v>78.09</v>
      </c>
      <c r="DF7" s="39">
        <v>78.010000000000005</v>
      </c>
      <c r="DG7" s="39">
        <v>89.82</v>
      </c>
      <c r="DH7" s="39">
        <v>40.17</v>
      </c>
      <c r="DI7" s="39">
        <v>40.92</v>
      </c>
      <c r="DJ7" s="39">
        <v>42.2</v>
      </c>
      <c r="DK7" s="39">
        <v>42.29</v>
      </c>
      <c r="DL7" s="39">
        <v>43.22</v>
      </c>
      <c r="DM7" s="39">
        <v>48.3</v>
      </c>
      <c r="DN7" s="39">
        <v>45.14</v>
      </c>
      <c r="DO7" s="39">
        <v>45.85</v>
      </c>
      <c r="DP7" s="39">
        <v>47.31</v>
      </c>
      <c r="DQ7" s="39">
        <v>47.5</v>
      </c>
      <c r="DR7" s="39">
        <v>50.19</v>
      </c>
      <c r="DS7" s="39">
        <v>0.56000000000000005</v>
      </c>
      <c r="DT7" s="39">
        <v>0.56000000000000005</v>
      </c>
      <c r="DU7" s="39">
        <v>0.55000000000000004</v>
      </c>
      <c r="DV7" s="39">
        <v>0.55000000000000004</v>
      </c>
      <c r="DW7" s="39">
        <v>0.55000000000000004</v>
      </c>
      <c r="DX7" s="39">
        <v>12.43</v>
      </c>
      <c r="DY7" s="39">
        <v>13.58</v>
      </c>
      <c r="DZ7" s="39">
        <v>14.13</v>
      </c>
      <c r="EA7" s="39">
        <v>16.77</v>
      </c>
      <c r="EB7" s="39">
        <v>17.399999999999999</v>
      </c>
      <c r="EC7" s="39">
        <v>20.63</v>
      </c>
      <c r="ED7" s="39">
        <v>1.05</v>
      </c>
      <c r="EE7" s="39">
        <v>1.69</v>
      </c>
      <c r="EF7" s="39">
        <v>1.48</v>
      </c>
      <c r="EG7" s="39">
        <v>2.72</v>
      </c>
      <c r="EH7" s="39">
        <v>3.1</v>
      </c>
      <c r="EI7" s="39">
        <v>0.46</v>
      </c>
      <c r="EJ7" s="39">
        <v>0.44</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