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\\10.10.5.7\share\広域圏\事務局\水道用水供給事業会計\37経営比較分析表\【R02公表】R01決算に係る経営比較分析\回答用\"/>
    </mc:Choice>
  </mc:AlternateContent>
  <xr:revisionPtr revIDLastSave="0" documentId="8_{D130BC65-2737-4550-98C6-C0E402402E2A}" xr6:coauthVersionLast="36" xr6:coauthVersionMax="36" xr10:uidLastSave="{00000000-0000-0000-0000-000000000000}"/>
  <workbookProtection workbookAlgorithmName="SHA-512" workbookHashValue="IK54N9mL9oR1H5gvNYLbxTYwezZN1llZ1cvI+f//Wet60F/ukbwxIooQO0iCL6zuLksF1WTDhmhU82SuXkjQtg==" workbookSaltValue="ZlqPJyQut41m5/+Fr2QdKQ==" workbookSpinCount="100000" lockStructure="1"/>
  <bookViews>
    <workbookView xWindow="0" yWindow="0" windowWidth="26083" windowHeight="10732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P10" i="4" s="1"/>
  <c r="O6" i="5"/>
  <c r="N6" i="5"/>
  <c r="M6" i="5"/>
  <c r="L6" i="5"/>
  <c r="W8" i="4" s="1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K85" i="4"/>
  <c r="J85" i="4"/>
  <c r="H85" i="4"/>
  <c r="G85" i="4"/>
  <c r="F85" i="4"/>
  <c r="E85" i="4"/>
  <c r="BB10" i="4"/>
  <c r="AT10" i="4"/>
  <c r="AL10" i="4"/>
  <c r="W10" i="4"/>
  <c r="I10" i="4"/>
  <c r="B10" i="4"/>
  <c r="BB8" i="4"/>
  <c r="AT8" i="4"/>
  <c r="AD8" i="4"/>
  <c r="P8" i="4"/>
  <c r="I8" i="4"/>
  <c r="B8" i="4"/>
  <c r="B6" i="4"/>
</calcChain>
</file>

<file path=xl/sharedStrings.xml><?xml version="1.0" encoding="utf-8"?>
<sst xmlns="http://schemas.openxmlformats.org/spreadsheetml/2006/main" count="231" uniqueCount="113">
  <si>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</si>
  <si>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</si>
  <si>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</si>
  <si>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</si>
  <si>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</si>
  <si>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</si>
  <si>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</si>
  <si>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</si>
  <si>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</si>
  <si>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</si>
  <si>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</si>
  <si>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</si>
  <si>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</si>
  <si>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</si>
  <si>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</si>
  <si>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</si>
  <si>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</si>
  <si>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</si>
  <si>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</si>
  <si>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</si>
  <si>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</si>
  <si>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</si>
  <si>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</si>
  <si>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</si>
  <si>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</si>
  <si>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</si>
  <si>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</si>
  <si>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</si>
  <si>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</si>
  <si>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</si>
  <si>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</si>
  <si>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</si>
  <si>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</si>
  <si>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</si>
  <si>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</si>
  <si>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</si>
  <si>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</si>
  <si>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</si>
  <si>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</si>
  <si>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</si>
  <si>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</si>
  <si>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</si>
  <si>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</si>
  <si>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</si>
  <si>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</si>
  <si>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</si>
  <si>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</si>
  <si>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</si>
  <si>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</si>
  <si>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</si>
  <si>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</si>
  <si>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</si>
  <si>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</si>
  <si>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</si>
  <si>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</si>
  <si>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</si>
  <si>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</si>
  <si>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</si>
  <si>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</si>
  <si>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</si>
  <si>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</si>
  <si>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</si>
  <si>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</si>
  <si>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</si>
  <si>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</si>
  <si>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</si>
  <si>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</si>
  <si>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</si>
  <si>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</si>
  <si>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</si>
  <si>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</si>
  <si>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</si>
  <si>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</si>
  <si>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</si>
  <si>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</si>
  <si>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</si>
  <si>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</si>
  <si>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</si>
  <si>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</si>
  <si>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</si>
  <si>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</si>
  <si>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</si>
  <si>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</si>
  <si>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</si>
  <si>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</si>
  <si>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</si>
  <si>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</si>
  <si>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</si>
  <si>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</si>
  <si>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</si>
  <si>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</si>
  <si>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</si>
  <si>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</si>
  <si>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白河地方広域市町村圏整備組合</t>
  </si>
  <si>
    <t>法適用</t>
  </si>
  <si>
    <t>水道事業</t>
  </si>
  <si>
    <t>用水供給事業</t>
  </si>
  <si>
    <t>B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</si>
  <si>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</si>
  <si>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</si>
  <si>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</si>
  <si>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</si>
  <si>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</si>
  <si>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</si>
  <si>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</si>
  <si>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</si>
  <si>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</si>
  <si>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</si>
  <si>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</si>
  <si>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</si>
  <si>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経常収支比率は、収支黒字を示す100％以上であることから良好と言える。②累積欠損金比率は0％であり、欠損金は発生していない。③流動比率は、100％以上であるが、全国平均値を下回っていることから、今後、預金の減少に注意する必要がある。④企業債残高対給水収益比率は、全国平均値を上回っており、企業債残高が多いことを表している。当組合は平成13年度の供給開始から19年を経過したところであり、全借入額に対する償還済みの割合は69.0％である。
⑤料金回収率は、供給単価が給水原価を上回っていることから良好と言える。⑥給水原価は、前年度比較では下回っており、全国平均値を下回っている。⑦施設利用率は、前年度比較では下回ったものの、全国平均を上回っており、施設が効率的に利用されていると言える。⑧有収率は100％であり、当組合の供給条例における責任水量（有収水量＝配水量）によるものである。</t>
    <phoneticPr fontId="4"/>
  </si>
  <si>
    <t>①有形固定資産減価償却率は、全国平均値を下回っているものの、今後、法定耐用年数を超える施設が増加していくことから、比率の上昇に注意し、施設更新を検討していく必要がある。②管路経年化率は0％であり、管路の老朽化はみられない。③管路更新率は0％であり、管路の更新は行われていない。</t>
    <phoneticPr fontId="4"/>
  </si>
  <si>
    <t>　経営の健全性・効率性については、累積欠損金もなく、経常損益等の指標からは良好な状態といえるが、短期的な支払能力をみると、預金の減少に注意する必要があるため、今後、一層の経費節減を図り、企業債の償還や施設修繕・更新等を踏まえ、利益の確保に努める。
　老朽化の状況については、管路の老朽化はみられないものの、監視制御設備等の更新時期に入ったことから、中・長期的な修繕・更新計画を精査しながら、施設の延命化、適切な維持管理に取り組む。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</si>
</sst>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6-4E85-A8A0-EF9CAF2ED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0.26</c:v>
                </c:pt>
                <c:pt idx="1">
                  <c:v>0.24</c:v>
                </c:pt>
                <c:pt idx="2">
                  <c:v>0.27</c:v>
                </c:pt>
                <c:pt idx="3">
                  <c:v>0.24</c:v>
                </c:pt>
                <c:pt idx="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6-4E85-A8A0-EF9CAF2ED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96.39</c:v>
                </c:pt>
                <c:pt idx="1">
                  <c:v>95.54</c:v>
                </c:pt>
                <c:pt idx="2">
                  <c:v>96.6</c:v>
                </c:pt>
                <c:pt idx="3">
                  <c:v>95.55</c:v>
                </c:pt>
                <c:pt idx="4">
                  <c:v>94.51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5-4825-816F-082961545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61.82</c:v>
                </c:pt>
                <c:pt idx="1">
                  <c:v>61.66</c:v>
                </c:pt>
                <c:pt idx="2">
                  <c:v>62.19</c:v>
                </c:pt>
                <c:pt idx="3">
                  <c:v>61.77</c:v>
                </c:pt>
                <c:pt idx="4">
                  <c:v>61.69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5-4825-816F-082961545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7-4D72-AD24-F3DFD4A1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100.03</c:v>
                </c:pt>
                <c:pt idx="1">
                  <c:v>100.05</c:v>
                </c:pt>
                <c:pt idx="2">
                  <c:v>100.05</c:v>
                </c:pt>
                <c:pt idx="3">
                  <c:v>100.08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7-4D72-AD24-F3DFD4A1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111.16</c:v>
                </c:pt>
                <c:pt idx="1">
                  <c:v>114.42</c:v>
                </c:pt>
                <c:pt idx="2">
                  <c:v>112.11</c:v>
                </c:pt>
                <c:pt idx="3">
                  <c:v>117.1</c:v>
                </c:pt>
                <c:pt idx="4">
                  <c:v>119.83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F-455B-91D8-49E75A376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113.33</c:v>
                </c:pt>
                <c:pt idx="1">
                  <c:v>114.05</c:v>
                </c:pt>
                <c:pt idx="2">
                  <c:v>114.26</c:v>
                </c:pt>
                <c:pt idx="3">
                  <c:v>112.98</c:v>
                </c:pt>
                <c:pt idx="4">
                  <c:v>112.91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F-455B-91D8-49E75A376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46.31</c:v>
                </c:pt>
                <c:pt idx="1">
                  <c:v>47.36</c:v>
                </c:pt>
                <c:pt idx="2">
                  <c:v>50.32</c:v>
                </c:pt>
                <c:pt idx="3">
                  <c:v>52.63</c:v>
                </c:pt>
                <c:pt idx="4">
                  <c:v>54.93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F-45CA-9519-98B39EEE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52.4</c:v>
                </c:pt>
                <c:pt idx="1">
                  <c:v>53.56</c:v>
                </c:pt>
                <c:pt idx="2">
                  <c:v>54.73</c:v>
                </c:pt>
                <c:pt idx="3">
                  <c:v>55.77</c:v>
                </c:pt>
                <c:pt idx="4">
                  <c:v>56.48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F-45CA-9519-98B39EEE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6-46F8-BDB8-AE2287EB4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18.05</c:v>
                </c:pt>
                <c:pt idx="1">
                  <c:v>19.440000000000001</c:v>
                </c:pt>
                <c:pt idx="2">
                  <c:v>22.46</c:v>
                </c:pt>
                <c:pt idx="3">
                  <c:v>25.84</c:v>
                </c:pt>
                <c:pt idx="4">
                  <c:v>27.61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6-46F8-BDB8-AE2287EB4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0-4130-A9F6-FAF3AF61F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17.39</c:v>
                </c:pt>
                <c:pt idx="1">
                  <c:v>12.65</c:v>
                </c:pt>
                <c:pt idx="2">
                  <c:v>10.58</c:v>
                </c:pt>
                <c:pt idx="3">
                  <c:v>10.49</c:v>
                </c:pt>
                <c:pt idx="4">
                  <c:v>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0-4130-A9F6-FAF3AF61F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135.35</c:v>
                </c:pt>
                <c:pt idx="1">
                  <c:v>138.56</c:v>
                </c:pt>
                <c:pt idx="2">
                  <c:v>134.38999999999999</c:v>
                </c:pt>
                <c:pt idx="3">
                  <c:v>134.30000000000001</c:v>
                </c:pt>
                <c:pt idx="4">
                  <c:v>138.62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B-4741-AA12-88C8C3743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212.95</c:v>
                </c:pt>
                <c:pt idx="1">
                  <c:v>224.41</c:v>
                </c:pt>
                <c:pt idx="2">
                  <c:v>243.44</c:v>
                </c:pt>
                <c:pt idx="3">
                  <c:v>258.49</c:v>
                </c:pt>
                <c:pt idx="4">
                  <c:v>271.10000000000002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B-4741-AA12-88C8C3743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612.79999999999995</c:v>
                </c:pt>
                <c:pt idx="1">
                  <c:v>558.94000000000005</c:v>
                </c:pt>
                <c:pt idx="2">
                  <c:v>503.87</c:v>
                </c:pt>
                <c:pt idx="3">
                  <c:v>453.19</c:v>
                </c:pt>
                <c:pt idx="4">
                  <c:v>401.52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4E1E-B552-2049460B7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333.48</c:v>
                </c:pt>
                <c:pt idx="1">
                  <c:v>320.31</c:v>
                </c:pt>
                <c:pt idx="2">
                  <c:v>303.26</c:v>
                </c:pt>
                <c:pt idx="3">
                  <c:v>290.31</c:v>
                </c:pt>
                <c:pt idx="4">
                  <c:v>272.95999999999998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C-4E1E-B552-2049460B7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120.24</c:v>
                </c:pt>
                <c:pt idx="1">
                  <c:v>126.35</c:v>
                </c:pt>
                <c:pt idx="2">
                  <c:v>122.09</c:v>
                </c:pt>
                <c:pt idx="3">
                  <c:v>129.63999999999999</c:v>
                </c:pt>
                <c:pt idx="4">
                  <c:v>135.04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F-4EA2-8890-7052FF5D1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112.81</c:v>
                </c:pt>
                <c:pt idx="1">
                  <c:v>113.88</c:v>
                </c:pt>
                <c:pt idx="2">
                  <c:v>114.14</c:v>
                </c:pt>
                <c:pt idx="3">
                  <c:v>112.83</c:v>
                </c:pt>
                <c:pt idx="4">
                  <c:v>112.84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F-4EA2-8890-7052FF5D1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73.02</c:v>
                </c:pt>
                <c:pt idx="1">
                  <c:v>70.3</c:v>
                </c:pt>
                <c:pt idx="2">
                  <c:v>71.95</c:v>
                </c:pt>
                <c:pt idx="3">
                  <c:v>68.510000000000005</c:v>
                </c:pt>
                <c:pt idx="4">
                  <c:v>66.31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4-411C-B45A-097C9B9A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75.3</c:v>
                </c:pt>
                <c:pt idx="1">
                  <c:v>74.02</c:v>
                </c:pt>
                <c:pt idx="2">
                  <c:v>73.03</c:v>
                </c:pt>
                <c:pt idx="3">
                  <c:v>73.86</c:v>
                </c:pt>
                <c:pt idx="4">
                  <c:v>73.849999999999994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4-411C-B45A-097C9B9A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【271.10】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【272.96】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0" zoomScaleNormal="70" workbookViewId="0">
      <selection activeCell="B60" sqref="B60:BJ61"/>
    </sheetView>
  </sheetViews>
  <sheetFormatPr defaultColWidth="2.625" defaultRowHeight="12.9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350000000000001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6999999999999993" customHeight="1" x14ac:dyDescent="0.15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6999999999999993" customHeight="1" x14ac:dyDescent="0.15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6999999999999993" customHeight="1" x14ac:dyDescent="0.1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6999999999999993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" customHeight="1" x14ac:dyDescent="0.15">
      <c r="A6" s="2"/>
      <c r="B6" s="85" t="str">
        <f>データ!H6</f>
        <v>福島県　白河地方広域市町村圏整備組合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用水供給事業</v>
      </c>
      <c r="Q8" s="83"/>
      <c r="R8" s="83"/>
      <c r="S8" s="83"/>
      <c r="T8" s="83"/>
      <c r="U8" s="83"/>
      <c r="V8" s="83"/>
      <c r="W8" s="83" t="str">
        <f>データ!$L$6</f>
        <v>B</v>
      </c>
      <c r="X8" s="83"/>
      <c r="Y8" s="83"/>
      <c r="Z8" s="83"/>
      <c r="AA8" s="83"/>
      <c r="AB8" s="83"/>
      <c r="AC8" s="83"/>
      <c r="AD8" s="83" t="str">
        <f>データ!$M$6</f>
        <v>非設置</v>
      </c>
      <c r="AE8" s="83"/>
      <c r="AF8" s="83"/>
      <c r="AG8" s="83"/>
      <c r="AH8" s="83"/>
      <c r="AI8" s="83"/>
      <c r="AJ8" s="83"/>
      <c r="AK8" s="4"/>
      <c r="AL8" s="71" t="str">
        <f>データ!$R$6</f>
        <v>-</v>
      </c>
      <c r="AM8" s="71"/>
      <c r="AN8" s="71"/>
      <c r="AO8" s="71"/>
      <c r="AP8" s="71"/>
      <c r="AQ8" s="71"/>
      <c r="AR8" s="71"/>
      <c r="AS8" s="71"/>
      <c r="AT8" s="67" t="str">
        <f>データ!$S$6</f>
        <v>-</v>
      </c>
      <c r="AU8" s="68"/>
      <c r="AV8" s="68"/>
      <c r="AW8" s="68"/>
      <c r="AX8" s="68"/>
      <c r="AY8" s="68"/>
      <c r="AZ8" s="68"/>
      <c r="BA8" s="68"/>
      <c r="BB8" s="70" t="str">
        <f>データ!$T$6</f>
        <v>-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80.94</v>
      </c>
      <c r="J10" s="68"/>
      <c r="K10" s="68"/>
      <c r="L10" s="68"/>
      <c r="M10" s="68"/>
      <c r="N10" s="68"/>
      <c r="O10" s="69"/>
      <c r="P10" s="70">
        <f>データ!$P$6</f>
        <v>94.74</v>
      </c>
      <c r="Q10" s="70"/>
      <c r="R10" s="70"/>
      <c r="S10" s="70"/>
      <c r="T10" s="70"/>
      <c r="U10" s="70"/>
      <c r="V10" s="70"/>
      <c r="W10" s="71">
        <f>データ!$Q$6</f>
        <v>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116537</v>
      </c>
      <c r="AM10" s="71"/>
      <c r="AN10" s="71"/>
      <c r="AO10" s="71"/>
      <c r="AP10" s="71"/>
      <c r="AQ10" s="71"/>
      <c r="AR10" s="71"/>
      <c r="AS10" s="71"/>
      <c r="AT10" s="67">
        <f>データ!$V$6</f>
        <v>371.75</v>
      </c>
      <c r="AU10" s="68"/>
      <c r="AV10" s="68"/>
      <c r="AW10" s="68"/>
      <c r="AX10" s="68"/>
      <c r="AY10" s="68"/>
      <c r="AZ10" s="68"/>
      <c r="BA10" s="68"/>
      <c r="BB10" s="70">
        <f>データ!$W$6</f>
        <v>313.48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6999999999999993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6999999999999993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6999999999999993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6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6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6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110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6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6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6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6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6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6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6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6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6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6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6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6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6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6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6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6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6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6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6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6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6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6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6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6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6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6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6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6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6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6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6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111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6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6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6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6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6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6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6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6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6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6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6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6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6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6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6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6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6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6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6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112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6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6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6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6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6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6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6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6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6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6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6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6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6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6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6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6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【112.91】</v>
      </c>
      <c r="F85" s="27" t="str">
        <f>データ!AS6</f>
        <v>【9.92】</v>
      </c>
      <c r="G85" s="27" t="str">
        <f>データ!BD6</f>
        <v>【271.10】</v>
      </c>
      <c r="H85" s="27" t="str">
        <f>データ!BO6</f>
        <v>【272.96】</v>
      </c>
      <c r="I85" s="27" t="str">
        <f>データ!BZ6</f>
        <v>【112.84】</v>
      </c>
      <c r="J85" s="27" t="str">
        <f>データ!CK6</f>
        <v>【73.85】</v>
      </c>
      <c r="K85" s="27" t="str">
        <f>データ!CV6</f>
        <v>【61.69】</v>
      </c>
      <c r="L85" s="27" t="str">
        <f>データ!DG6</f>
        <v>【100.00】</v>
      </c>
      <c r="M85" s="27" t="str">
        <f>データ!DR6</f>
        <v>【56.48】</v>
      </c>
      <c r="N85" s="27" t="str">
        <f>データ!EC6</f>
        <v>【27.61】</v>
      </c>
      <c r="O85" s="27" t="str">
        <f>データ!EN6</f>
        <v>【0.20】</v>
      </c>
    </row>
  </sheetData>
  <sheetProtection algorithmName="SHA-512" hashValue="gThQYerTRg0hNApAZWku8YVm0eDIHKMjGioGzPHs6FpwrMEJ+TU7TdwaNBBdJWxT2r/q2sn07u7QVkrjd3uf/Q==" saltValue="K+37uEMON/EevFPr76ZWpQ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2.9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2019</v>
      </c>
      <c r="C6" s="34">
        <f t="shared" ref="C6:W6" si="3">C7</f>
        <v>78671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2</v>
      </c>
      <c r="H6" s="34" t="str">
        <f t="shared" si="3"/>
        <v>福島県　白河地方広域市町村圏整備組合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用水供給事業</v>
      </c>
      <c r="L6" s="34" t="str">
        <f t="shared" si="3"/>
        <v>B</v>
      </c>
      <c r="M6" s="34" t="str">
        <f t="shared" si="3"/>
        <v>非設置</v>
      </c>
      <c r="N6" s="35" t="str">
        <f t="shared" si="3"/>
        <v>-</v>
      </c>
      <c r="O6" s="35">
        <f t="shared" si="3"/>
        <v>80.94</v>
      </c>
      <c r="P6" s="35">
        <f t="shared" si="3"/>
        <v>94.74</v>
      </c>
      <c r="Q6" s="35">
        <f t="shared" si="3"/>
        <v>0</v>
      </c>
      <c r="R6" s="35" t="str">
        <f t="shared" si="3"/>
        <v>-</v>
      </c>
      <c r="S6" s="35" t="str">
        <f t="shared" si="3"/>
        <v>-</v>
      </c>
      <c r="T6" s="35" t="str">
        <f t="shared" si="3"/>
        <v>-</v>
      </c>
      <c r="U6" s="35">
        <f t="shared" si="3"/>
        <v>116537</v>
      </c>
      <c r="V6" s="35">
        <f t="shared" si="3"/>
        <v>371.75</v>
      </c>
      <c r="W6" s="35">
        <f t="shared" si="3"/>
        <v>313.48</v>
      </c>
      <c r="X6" s="36">
        <f>IF(X7="",NA(),X7)</f>
        <v>111.16</v>
      </c>
      <c r="Y6" s="36">
        <f t="shared" ref="Y6:AG6" si="4">IF(Y7="",NA(),Y7)</f>
        <v>114.42</v>
      </c>
      <c r="Z6" s="36">
        <f t="shared" si="4"/>
        <v>112.11</v>
      </c>
      <c r="AA6" s="36">
        <f t="shared" si="4"/>
        <v>117.1</v>
      </c>
      <c r="AB6" s="36">
        <f t="shared" si="4"/>
        <v>119.83</v>
      </c>
      <c r="AC6" s="36">
        <f t="shared" si="4"/>
        <v>113.33</v>
      </c>
      <c r="AD6" s="36">
        <f t="shared" si="4"/>
        <v>114.05</v>
      </c>
      <c r="AE6" s="36">
        <f t="shared" si="4"/>
        <v>114.26</v>
      </c>
      <c r="AF6" s="36">
        <f t="shared" si="4"/>
        <v>112.98</v>
      </c>
      <c r="AG6" s="36">
        <f t="shared" si="4"/>
        <v>112.91</v>
      </c>
      <c r="AH6" s="35" t="str">
        <f>IF(AH7="","",IF(AH7="-","【-】","【"&amp;SUBSTITUTE(TEXT(AH7,"#,##0.00"),"-","△")&amp;"】"))</f>
        <v>【112.91】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17.39</v>
      </c>
      <c r="AO6" s="36">
        <f t="shared" si="5"/>
        <v>12.65</v>
      </c>
      <c r="AP6" s="36">
        <f t="shared" si="5"/>
        <v>10.58</v>
      </c>
      <c r="AQ6" s="36">
        <f t="shared" si="5"/>
        <v>10.49</v>
      </c>
      <c r="AR6" s="36">
        <f t="shared" si="5"/>
        <v>9.92</v>
      </c>
      <c r="AS6" s="35" t="str">
        <f>IF(AS7="","",IF(AS7="-","【-】","【"&amp;SUBSTITUTE(TEXT(AS7,"#,##0.00"),"-","△")&amp;"】"))</f>
        <v>【9.92】</v>
      </c>
      <c r="AT6" s="36">
        <f>IF(AT7="",NA(),AT7)</f>
        <v>135.35</v>
      </c>
      <c r="AU6" s="36">
        <f t="shared" ref="AU6:BC6" si="6">IF(AU7="",NA(),AU7)</f>
        <v>138.56</v>
      </c>
      <c r="AV6" s="36">
        <f t="shared" si="6"/>
        <v>134.38999999999999</v>
      </c>
      <c r="AW6" s="36">
        <f t="shared" si="6"/>
        <v>134.30000000000001</v>
      </c>
      <c r="AX6" s="36">
        <f t="shared" si="6"/>
        <v>138.62</v>
      </c>
      <c r="AY6" s="36">
        <f t="shared" si="6"/>
        <v>212.95</v>
      </c>
      <c r="AZ6" s="36">
        <f t="shared" si="6"/>
        <v>224.41</v>
      </c>
      <c r="BA6" s="36">
        <f t="shared" si="6"/>
        <v>243.44</v>
      </c>
      <c r="BB6" s="36">
        <f t="shared" si="6"/>
        <v>258.49</v>
      </c>
      <c r="BC6" s="36">
        <f t="shared" si="6"/>
        <v>271.10000000000002</v>
      </c>
      <c r="BD6" s="35" t="str">
        <f>IF(BD7="","",IF(BD7="-","【-】","【"&amp;SUBSTITUTE(TEXT(BD7,"#,##0.00"),"-","△")&amp;"】"))</f>
        <v>【271.10】</v>
      </c>
      <c r="BE6" s="36">
        <f>IF(BE7="",NA(),BE7)</f>
        <v>612.79999999999995</v>
      </c>
      <c r="BF6" s="36">
        <f t="shared" ref="BF6:BN6" si="7">IF(BF7="",NA(),BF7)</f>
        <v>558.94000000000005</v>
      </c>
      <c r="BG6" s="36">
        <f t="shared" si="7"/>
        <v>503.87</v>
      </c>
      <c r="BH6" s="36">
        <f t="shared" si="7"/>
        <v>453.19</v>
      </c>
      <c r="BI6" s="36">
        <f t="shared" si="7"/>
        <v>401.52</v>
      </c>
      <c r="BJ6" s="36">
        <f t="shared" si="7"/>
        <v>333.48</v>
      </c>
      <c r="BK6" s="36">
        <f t="shared" si="7"/>
        <v>320.31</v>
      </c>
      <c r="BL6" s="36">
        <f t="shared" si="7"/>
        <v>303.26</v>
      </c>
      <c r="BM6" s="36">
        <f t="shared" si="7"/>
        <v>290.31</v>
      </c>
      <c r="BN6" s="36">
        <f t="shared" si="7"/>
        <v>272.95999999999998</v>
      </c>
      <c r="BO6" s="35" t="str">
        <f>IF(BO7="","",IF(BO7="-","【-】","【"&amp;SUBSTITUTE(TEXT(BO7,"#,##0.00"),"-","△")&amp;"】"))</f>
        <v>【272.96】</v>
      </c>
      <c r="BP6" s="36">
        <f>IF(BP7="",NA(),BP7)</f>
        <v>120.24</v>
      </c>
      <c r="BQ6" s="36">
        <f t="shared" ref="BQ6:BY6" si="8">IF(BQ7="",NA(),BQ7)</f>
        <v>126.35</v>
      </c>
      <c r="BR6" s="36">
        <f t="shared" si="8"/>
        <v>122.09</v>
      </c>
      <c r="BS6" s="36">
        <f t="shared" si="8"/>
        <v>129.63999999999999</v>
      </c>
      <c r="BT6" s="36">
        <f t="shared" si="8"/>
        <v>135.04</v>
      </c>
      <c r="BU6" s="36">
        <f t="shared" si="8"/>
        <v>112.81</v>
      </c>
      <c r="BV6" s="36">
        <f t="shared" si="8"/>
        <v>113.88</v>
      </c>
      <c r="BW6" s="36">
        <f t="shared" si="8"/>
        <v>114.14</v>
      </c>
      <c r="BX6" s="36">
        <f t="shared" si="8"/>
        <v>112.83</v>
      </c>
      <c r="BY6" s="36">
        <f t="shared" si="8"/>
        <v>112.84</v>
      </c>
      <c r="BZ6" s="35" t="str">
        <f>IF(BZ7="","",IF(BZ7="-","【-】","【"&amp;SUBSTITUTE(TEXT(BZ7,"#,##0.00"),"-","△")&amp;"】"))</f>
        <v>【112.84】</v>
      </c>
      <c r="CA6" s="36">
        <f>IF(CA7="",NA(),CA7)</f>
        <v>73.02</v>
      </c>
      <c r="CB6" s="36">
        <f t="shared" ref="CB6:CJ6" si="9">IF(CB7="",NA(),CB7)</f>
        <v>70.3</v>
      </c>
      <c r="CC6" s="36">
        <f t="shared" si="9"/>
        <v>71.95</v>
      </c>
      <c r="CD6" s="36">
        <f t="shared" si="9"/>
        <v>68.510000000000005</v>
      </c>
      <c r="CE6" s="36">
        <f t="shared" si="9"/>
        <v>66.31</v>
      </c>
      <c r="CF6" s="36">
        <f t="shared" si="9"/>
        <v>75.3</v>
      </c>
      <c r="CG6" s="36">
        <f t="shared" si="9"/>
        <v>74.02</v>
      </c>
      <c r="CH6" s="36">
        <f t="shared" si="9"/>
        <v>73.03</v>
      </c>
      <c r="CI6" s="36">
        <f t="shared" si="9"/>
        <v>73.86</v>
      </c>
      <c r="CJ6" s="36">
        <f t="shared" si="9"/>
        <v>73.849999999999994</v>
      </c>
      <c r="CK6" s="35" t="str">
        <f>IF(CK7="","",IF(CK7="-","【-】","【"&amp;SUBSTITUTE(TEXT(CK7,"#,##0.00"),"-","△")&amp;"】"))</f>
        <v>【73.85】</v>
      </c>
      <c r="CL6" s="36">
        <f>IF(CL7="",NA(),CL7)</f>
        <v>96.39</v>
      </c>
      <c r="CM6" s="36">
        <f t="shared" ref="CM6:CU6" si="10">IF(CM7="",NA(),CM7)</f>
        <v>95.54</v>
      </c>
      <c r="CN6" s="36">
        <f t="shared" si="10"/>
        <v>96.6</v>
      </c>
      <c r="CO6" s="36">
        <f t="shared" si="10"/>
        <v>95.55</v>
      </c>
      <c r="CP6" s="36">
        <f t="shared" si="10"/>
        <v>94.51</v>
      </c>
      <c r="CQ6" s="36">
        <f t="shared" si="10"/>
        <v>61.82</v>
      </c>
      <c r="CR6" s="36">
        <f t="shared" si="10"/>
        <v>61.66</v>
      </c>
      <c r="CS6" s="36">
        <f t="shared" si="10"/>
        <v>62.19</v>
      </c>
      <c r="CT6" s="36">
        <f t="shared" si="10"/>
        <v>61.77</v>
      </c>
      <c r="CU6" s="36">
        <f t="shared" si="10"/>
        <v>61.69</v>
      </c>
      <c r="CV6" s="35" t="str">
        <f>IF(CV7="","",IF(CV7="-","【-】","【"&amp;SUBSTITUTE(TEXT(CV7,"#,##0.00"),"-","△")&amp;"】"))</f>
        <v>【61.69】</v>
      </c>
      <c r="CW6" s="36">
        <f>IF(CW7="",NA(),CW7)</f>
        <v>100</v>
      </c>
      <c r="CX6" s="36">
        <f t="shared" ref="CX6:DF6" si="11">IF(CX7="",NA(),CX7)</f>
        <v>100</v>
      </c>
      <c r="CY6" s="36">
        <f t="shared" si="11"/>
        <v>100</v>
      </c>
      <c r="CZ6" s="36">
        <f t="shared" si="11"/>
        <v>100</v>
      </c>
      <c r="DA6" s="36">
        <f t="shared" si="11"/>
        <v>100</v>
      </c>
      <c r="DB6" s="36">
        <f t="shared" si="11"/>
        <v>100.03</v>
      </c>
      <c r="DC6" s="36">
        <f t="shared" si="11"/>
        <v>100.05</v>
      </c>
      <c r="DD6" s="36">
        <f t="shared" si="11"/>
        <v>100.05</v>
      </c>
      <c r="DE6" s="36">
        <f t="shared" si="11"/>
        <v>100.08</v>
      </c>
      <c r="DF6" s="36">
        <f t="shared" si="11"/>
        <v>100</v>
      </c>
      <c r="DG6" s="35" t="str">
        <f>IF(DG7="","",IF(DG7="-","【-】","【"&amp;SUBSTITUTE(TEXT(DG7,"#,##0.00"),"-","△")&amp;"】"))</f>
        <v>【100.00】</v>
      </c>
      <c r="DH6" s="36">
        <f>IF(DH7="",NA(),DH7)</f>
        <v>46.31</v>
      </c>
      <c r="DI6" s="36">
        <f t="shared" ref="DI6:DQ6" si="12">IF(DI7="",NA(),DI7)</f>
        <v>47.36</v>
      </c>
      <c r="DJ6" s="36">
        <f t="shared" si="12"/>
        <v>50.32</v>
      </c>
      <c r="DK6" s="36">
        <f t="shared" si="12"/>
        <v>52.63</v>
      </c>
      <c r="DL6" s="36">
        <f t="shared" si="12"/>
        <v>54.93</v>
      </c>
      <c r="DM6" s="36">
        <f t="shared" si="12"/>
        <v>52.4</v>
      </c>
      <c r="DN6" s="36">
        <f t="shared" si="12"/>
        <v>53.56</v>
      </c>
      <c r="DO6" s="36">
        <f t="shared" si="12"/>
        <v>54.73</v>
      </c>
      <c r="DP6" s="36">
        <f t="shared" si="12"/>
        <v>55.77</v>
      </c>
      <c r="DQ6" s="36">
        <f t="shared" si="12"/>
        <v>56.48</v>
      </c>
      <c r="DR6" s="35" t="str">
        <f>IF(DR7="","",IF(DR7="-","【-】","【"&amp;SUBSTITUTE(TEXT(DR7,"#,##0.00"),"-","△")&amp;"】"))</f>
        <v>【56.48】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18.05</v>
      </c>
      <c r="DY6" s="36">
        <f t="shared" si="13"/>
        <v>19.440000000000001</v>
      </c>
      <c r="DZ6" s="36">
        <f t="shared" si="13"/>
        <v>22.46</v>
      </c>
      <c r="EA6" s="36">
        <f t="shared" si="13"/>
        <v>25.84</v>
      </c>
      <c r="EB6" s="36">
        <f t="shared" si="13"/>
        <v>27.61</v>
      </c>
      <c r="EC6" s="35" t="str">
        <f>IF(EC7="","",IF(EC7="-","【-】","【"&amp;SUBSTITUTE(TEXT(EC7,"#,##0.00"),"-","△")&amp;"】"))</f>
        <v>【27.61】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0.26</v>
      </c>
      <c r="EJ6" s="36">
        <f t="shared" si="14"/>
        <v>0.24</v>
      </c>
      <c r="EK6" s="36">
        <f t="shared" si="14"/>
        <v>0.27</v>
      </c>
      <c r="EL6" s="36">
        <f t="shared" si="14"/>
        <v>0.24</v>
      </c>
      <c r="EM6" s="36">
        <f t="shared" si="14"/>
        <v>0.2</v>
      </c>
      <c r="EN6" s="35" t="str">
        <f>IF(EN7="","",IF(EN7="-","【-】","【"&amp;SUBSTITUTE(TEXT(EN7,"#,##0.00"),"-","△")&amp;"】"))</f>
        <v>【0.20】</v>
      </c>
    </row>
    <row r="7" spans="1:144" s="37" customFormat="1" x14ac:dyDescent="0.15">
      <c r="A7" s="29"/>
      <c r="B7" s="38">
        <v>2019</v>
      </c>
      <c r="C7" s="38">
        <v>78671</v>
      </c>
      <c r="D7" s="38">
        <v>46</v>
      </c>
      <c r="E7" s="38">
        <v>1</v>
      </c>
      <c r="F7" s="38">
        <v>0</v>
      </c>
      <c r="G7" s="38">
        <v>2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80.94</v>
      </c>
      <c r="P7" s="39">
        <v>94.74</v>
      </c>
      <c r="Q7" s="39">
        <v>0</v>
      </c>
      <c r="R7" s="39" t="s">
        <v>99</v>
      </c>
      <c r="S7" s="39" t="s">
        <v>99</v>
      </c>
      <c r="T7" s="39" t="s">
        <v>99</v>
      </c>
      <c r="U7" s="39">
        <v>116537</v>
      </c>
      <c r="V7" s="39">
        <v>371.75</v>
      </c>
      <c r="W7" s="39">
        <v>313.48</v>
      </c>
      <c r="X7" s="39">
        <v>111.16</v>
      </c>
      <c r="Y7" s="39">
        <v>114.42</v>
      </c>
      <c r="Z7" s="39">
        <v>112.11</v>
      </c>
      <c r="AA7" s="39">
        <v>117.1</v>
      </c>
      <c r="AB7" s="39">
        <v>119.83</v>
      </c>
      <c r="AC7" s="39">
        <v>113.33</v>
      </c>
      <c r="AD7" s="39">
        <v>114.05</v>
      </c>
      <c r="AE7" s="39">
        <v>114.26</v>
      </c>
      <c r="AF7" s="39">
        <v>112.98</v>
      </c>
      <c r="AG7" s="39">
        <v>112.91</v>
      </c>
      <c r="AH7" s="39">
        <v>112.91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17.39</v>
      </c>
      <c r="AO7" s="39">
        <v>12.65</v>
      </c>
      <c r="AP7" s="39">
        <v>10.58</v>
      </c>
      <c r="AQ7" s="39">
        <v>10.49</v>
      </c>
      <c r="AR7" s="39">
        <v>9.92</v>
      </c>
      <c r="AS7" s="39">
        <v>9.92</v>
      </c>
      <c r="AT7" s="39">
        <v>135.35</v>
      </c>
      <c r="AU7" s="39">
        <v>138.56</v>
      </c>
      <c r="AV7" s="39">
        <v>134.38999999999999</v>
      </c>
      <c r="AW7" s="39">
        <v>134.30000000000001</v>
      </c>
      <c r="AX7" s="39">
        <v>138.62</v>
      </c>
      <c r="AY7" s="39">
        <v>212.95</v>
      </c>
      <c r="AZ7" s="39">
        <v>224.41</v>
      </c>
      <c r="BA7" s="39">
        <v>243.44</v>
      </c>
      <c r="BB7" s="39">
        <v>258.49</v>
      </c>
      <c r="BC7" s="39">
        <v>271.10000000000002</v>
      </c>
      <c r="BD7" s="39">
        <v>271.10000000000002</v>
      </c>
      <c r="BE7" s="39">
        <v>612.79999999999995</v>
      </c>
      <c r="BF7" s="39">
        <v>558.94000000000005</v>
      </c>
      <c r="BG7" s="39">
        <v>503.87</v>
      </c>
      <c r="BH7" s="39">
        <v>453.19</v>
      </c>
      <c r="BI7" s="39">
        <v>401.52</v>
      </c>
      <c r="BJ7" s="39">
        <v>333.48</v>
      </c>
      <c r="BK7" s="39">
        <v>320.31</v>
      </c>
      <c r="BL7" s="39">
        <v>303.26</v>
      </c>
      <c r="BM7" s="39">
        <v>290.31</v>
      </c>
      <c r="BN7" s="39">
        <v>272.95999999999998</v>
      </c>
      <c r="BO7" s="39">
        <v>272.95999999999998</v>
      </c>
      <c r="BP7" s="39">
        <v>120.24</v>
      </c>
      <c r="BQ7" s="39">
        <v>126.35</v>
      </c>
      <c r="BR7" s="39">
        <v>122.09</v>
      </c>
      <c r="BS7" s="39">
        <v>129.63999999999999</v>
      </c>
      <c r="BT7" s="39">
        <v>135.04</v>
      </c>
      <c r="BU7" s="39">
        <v>112.81</v>
      </c>
      <c r="BV7" s="39">
        <v>113.88</v>
      </c>
      <c r="BW7" s="39">
        <v>114.14</v>
      </c>
      <c r="BX7" s="39">
        <v>112.83</v>
      </c>
      <c r="BY7" s="39">
        <v>112.84</v>
      </c>
      <c r="BZ7" s="39">
        <v>112.84</v>
      </c>
      <c r="CA7" s="39">
        <v>73.02</v>
      </c>
      <c r="CB7" s="39">
        <v>70.3</v>
      </c>
      <c r="CC7" s="39">
        <v>71.95</v>
      </c>
      <c r="CD7" s="39">
        <v>68.510000000000005</v>
      </c>
      <c r="CE7" s="39">
        <v>66.31</v>
      </c>
      <c r="CF7" s="39">
        <v>75.3</v>
      </c>
      <c r="CG7" s="39">
        <v>74.02</v>
      </c>
      <c r="CH7" s="39">
        <v>73.03</v>
      </c>
      <c r="CI7" s="39">
        <v>73.86</v>
      </c>
      <c r="CJ7" s="39">
        <v>73.849999999999994</v>
      </c>
      <c r="CK7" s="39">
        <v>73.849999999999994</v>
      </c>
      <c r="CL7" s="39">
        <v>96.39</v>
      </c>
      <c r="CM7" s="39">
        <v>95.54</v>
      </c>
      <c r="CN7" s="39">
        <v>96.6</v>
      </c>
      <c r="CO7" s="39">
        <v>95.55</v>
      </c>
      <c r="CP7" s="39">
        <v>94.51</v>
      </c>
      <c r="CQ7" s="39">
        <v>61.82</v>
      </c>
      <c r="CR7" s="39">
        <v>61.66</v>
      </c>
      <c r="CS7" s="39">
        <v>62.19</v>
      </c>
      <c r="CT7" s="39">
        <v>61.77</v>
      </c>
      <c r="CU7" s="39">
        <v>61.69</v>
      </c>
      <c r="CV7" s="39">
        <v>61.69</v>
      </c>
      <c r="CW7" s="39">
        <v>100</v>
      </c>
      <c r="CX7" s="39">
        <v>100</v>
      </c>
      <c r="CY7" s="39">
        <v>100</v>
      </c>
      <c r="CZ7" s="39">
        <v>100</v>
      </c>
      <c r="DA7" s="39">
        <v>100</v>
      </c>
      <c r="DB7" s="39">
        <v>100.03</v>
      </c>
      <c r="DC7" s="39">
        <v>100.05</v>
      </c>
      <c r="DD7" s="39">
        <v>100.05</v>
      </c>
      <c r="DE7" s="39">
        <v>100.08</v>
      </c>
      <c r="DF7" s="39">
        <v>100</v>
      </c>
      <c r="DG7" s="39">
        <v>100</v>
      </c>
      <c r="DH7" s="39">
        <v>46.31</v>
      </c>
      <c r="DI7" s="39">
        <v>47.36</v>
      </c>
      <c r="DJ7" s="39">
        <v>50.32</v>
      </c>
      <c r="DK7" s="39">
        <v>52.63</v>
      </c>
      <c r="DL7" s="39">
        <v>54.93</v>
      </c>
      <c r="DM7" s="39">
        <v>52.4</v>
      </c>
      <c r="DN7" s="39">
        <v>53.56</v>
      </c>
      <c r="DO7" s="39">
        <v>54.73</v>
      </c>
      <c r="DP7" s="39">
        <v>55.77</v>
      </c>
      <c r="DQ7" s="39">
        <v>56.48</v>
      </c>
      <c r="DR7" s="39">
        <v>56.48</v>
      </c>
      <c r="DS7" s="39">
        <v>0</v>
      </c>
      <c r="DT7" s="39">
        <v>0</v>
      </c>
      <c r="DU7" s="39">
        <v>0</v>
      </c>
      <c r="DV7" s="39">
        <v>0</v>
      </c>
      <c r="DW7" s="39">
        <v>0</v>
      </c>
      <c r="DX7" s="39">
        <v>18.05</v>
      </c>
      <c r="DY7" s="39">
        <v>19.440000000000001</v>
      </c>
      <c r="DZ7" s="39">
        <v>22.46</v>
      </c>
      <c r="EA7" s="39">
        <v>25.84</v>
      </c>
      <c r="EB7" s="39">
        <v>27.61</v>
      </c>
      <c r="EC7" s="39">
        <v>27.61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0.26</v>
      </c>
      <c r="EJ7" s="39">
        <v>0.24</v>
      </c>
      <c r="EK7" s="39">
        <v>0.27</v>
      </c>
      <c r="EL7" s="39">
        <v>0.24</v>
      </c>
      <c r="EM7" s="39">
        <v>0.2</v>
      </c>
      <c r="EN7" s="39">
        <v>0.2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