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hisei10\Desktop\y_吉川\m_メール送信\R03.01.29_（メール未送信締切）公営企業に係る経営比較分析表\"/>
    </mc:Choice>
  </mc:AlternateContent>
  <workbookProtection workbookAlgorithmName="SHA-512" workbookHashValue="oUFP5J24ag459S8SfXYXSnA1a5x8XCeCdRE/uIJJiNIm6u8T3fAumcyEejnaLFEEuc4qiQG7yoA7MTwvWPDp6Q==" workbookSaltValue="lp+ObXm2+MxquWj0LZ3HY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O6" i="5"/>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P10" i="4"/>
  <c r="I10" i="4"/>
  <c r="B10" i="4"/>
  <c r="BB8" i="4"/>
  <c r="AT8" i="4"/>
  <c r="AL8" i="4"/>
  <c r="W8" i="4"/>
  <c r="P8" i="4"/>
  <c r="I8" i="4"/>
  <c r="B6" i="4"/>
</calcChain>
</file>

<file path=xl/sharedStrings.xml><?xml version="1.0" encoding="utf-8"?>
<sst xmlns="http://schemas.openxmlformats.org/spreadsheetml/2006/main" count="236" uniqueCount="121">
  <si>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</si>
  <si>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</si>
  <si>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</si>
  <si>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</si>
  <si>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</si>
  <si>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</si>
  <si>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</si>
  <si>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</si>
  <si>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</si>
  <si>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</si>
  <si>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</si>
  <si>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</si>
  <si>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</si>
  <si>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</si>
  <si>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</si>
  <si>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</si>
  <si>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</si>
  <si>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</si>
  <si>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</si>
  <si>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</si>
  <si>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</si>
  <si>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</si>
  <si>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</si>
  <si>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</si>
  <si>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</si>
  <si>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</si>
  <si>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</si>
  <si>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</si>
  <si>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</si>
  <si>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</si>
  <si>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</si>
  <si>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</si>
  <si>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</si>
  <si>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</si>
  <si>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</si>
  <si>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</si>
  <si>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</si>
  <si>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</si>
  <si>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</si>
  <si>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</si>
  <si>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</si>
  <si>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</si>
  <si>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</si>
  <si>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</si>
  <si>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</si>
  <si>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</si>
  <si>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</si>
  <si>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</si>
  <si>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</si>
  <si>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</si>
  <si>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</si>
  <si>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</si>
  <si>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</si>
  <si>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</si>
  <si>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</si>
  <si>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</si>
  <si>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</si>
  <si>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</si>
  <si>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</si>
  <si>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</si>
  <si>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</si>
  <si>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</si>
  <si>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</si>
  <si>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</si>
  <si>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</si>
  <si>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</si>
  <si>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</si>
  <si>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</si>
  <si>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</si>
  <si>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</si>
  <si>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</si>
  <si>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</si>
  <si>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</si>
  <si>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</si>
  <si>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</si>
  <si>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</si>
  <si>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</si>
  <si>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</si>
  <si>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</si>
  <si>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</si>
  <si>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</si>
  <si>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</si>
  <si>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</si>
  <si>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</si>
  <si>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</si>
  <si>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</si>
  <si>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</si>
  <si>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</si>
  <si>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</si>
  <si>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</si>
  <si>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</si>
  <si>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</si>
  <si>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</si>
  <si>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</si>
  <si>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</si>
  <si>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</si>
  <si>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</si>
  <si>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</si>
  <si>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</si>
  <si>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古殿町</t>
  </si>
  <si>
    <t>法非適用</t>
  </si>
  <si>
    <t>下水道事業</t>
  </si>
  <si>
    <t>林業集落排水</t>
  </si>
  <si>
    <t>G2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</si>
  <si>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</si>
  <si>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</si>
  <si>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</si>
  <si>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</si>
  <si>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</si>
  <si>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</si>
  <si>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</si>
  <si>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</si>
  <si>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</si>
  <si>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</si>
  <si>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</si>
  <si>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</si>
  <si>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</si>
  <si>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</si>
  <si>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近年は管渠の更新および修繕を行っていないが、施設ごとに使用開始時期が異なるので、同年度に集中しないよう、古い順に計画的に更新、修繕を行う必要がある。</t>
    <rPh sb="1" eb="3">
      <t>キンネン</t>
    </rPh>
    <rPh sb="4" eb="6">
      <t>カンキョ</t>
    </rPh>
    <rPh sb="7" eb="9">
      <t>コウシン</t>
    </rPh>
    <rPh sb="12" eb="14">
      <t>シュウゼン</t>
    </rPh>
    <rPh sb="15" eb="16">
      <t>オコナ</t>
    </rPh>
    <rPh sb="23" eb="25">
      <t>シセツ</t>
    </rPh>
    <rPh sb="28" eb="30">
      <t>シヨウ</t>
    </rPh>
    <rPh sb="30" eb="32">
      <t>カイシ</t>
    </rPh>
    <rPh sb="32" eb="34">
      <t>ジキ</t>
    </rPh>
    <rPh sb="35" eb="36">
      <t>コト</t>
    </rPh>
    <rPh sb="41" eb="44">
      <t>ドウネンド</t>
    </rPh>
    <rPh sb="45" eb="47">
      <t>シュウチュウ</t>
    </rPh>
    <rPh sb="53" eb="54">
      <t>フル</t>
    </rPh>
    <rPh sb="55" eb="56">
      <t>ジュン</t>
    </rPh>
    <rPh sb="57" eb="60">
      <t>ケイカクテキ</t>
    </rPh>
    <rPh sb="61" eb="63">
      <t>コウシン</t>
    </rPh>
    <rPh sb="64" eb="66">
      <t>シュウゼン</t>
    </rPh>
    <rPh sb="67" eb="68">
      <t>オコナ</t>
    </rPh>
    <rPh sb="69" eb="71">
      <t>ヒツヨウ</t>
    </rPh>
    <phoneticPr fontId="4"/>
  </si>
  <si>
    <t>　今後は過疎化、少子高齢化に伴う人口減少により、施設効率性の悪化が予測される。
　また、古い施設は供用開始より20年以上経過しているので、今後は設備機器更新や修繕の増加が予測され、汚水処理コストの悪化が懸念される。実情に応じた使用料金の改定や、費用相対効果を検討しながら設備投資するなどの対応が必要になる。</t>
    <rPh sb="1" eb="3">
      <t>コンゴ</t>
    </rPh>
    <rPh sb="4" eb="7">
      <t>カソカ</t>
    </rPh>
    <rPh sb="8" eb="10">
      <t>ショウシ</t>
    </rPh>
    <rPh sb="10" eb="13">
      <t>コウレイカ</t>
    </rPh>
    <rPh sb="14" eb="15">
      <t>トモナ</t>
    </rPh>
    <rPh sb="16" eb="18">
      <t>ジンコウ</t>
    </rPh>
    <rPh sb="18" eb="20">
      <t>ゲンショウ</t>
    </rPh>
    <rPh sb="24" eb="26">
      <t>シセツ</t>
    </rPh>
    <rPh sb="115" eb="117">
      <t>リョウキン</t>
    </rPh>
    <rPh sb="118" eb="120">
      <t>カイテイ</t>
    </rPh>
    <phoneticPr fontId="4"/>
  </si>
  <si>
    <t>　企業債残高対事業規模比率が類似団体平均値を大きく上回っている。
　経費回収率は改善が見られたものの、今後過疎化や少子高齢化により、収益の減少が見込まれる。実情に応じた適切な使用料金設定を行う必要がある。
　経費削減による出費抑制、および使用料金など回収率向上に努め、収益の増加を図り、一般会計負担分とのバランスを図る。</t>
    <rPh sb="34" eb="36">
      <t>ケイヒ</t>
    </rPh>
    <rPh sb="36" eb="38">
      <t>カイシュウ</t>
    </rPh>
    <rPh sb="38" eb="39">
      <t>リツ</t>
    </rPh>
    <rPh sb="40" eb="42">
      <t>カイゼン</t>
    </rPh>
    <rPh sb="43" eb="44">
      <t>ミ</t>
    </rPh>
    <rPh sb="51" eb="53">
      <t>コンゴ</t>
    </rPh>
    <rPh sb="53" eb="56">
      <t>カソカ</t>
    </rPh>
    <rPh sb="94" eb="95">
      <t>オコナ</t>
    </rPh>
    <rPh sb="111" eb="113">
      <t>シュッピ</t>
    </rPh>
    <rPh sb="113" eb="115">
      <t>ヨクセイ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</si>
</sst>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013-4EC7-B1A5-D271FE02EC5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
                  <c:v>0</c:v>
                </c:pt>
                <c:pt idx="1">
                  <c:v>0.02</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F013-4EC7-B1A5-D271FE02EC5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105.84</c:v>
                </c:pt>
                <c:pt idx="1">
                  <c:v>38.97</c:v>
                </c:pt>
                <c:pt idx="2">
                  <c:v>33.840000000000003</c:v>
                </c:pt>
                <c:pt idx="3">
                  <c:v>59.21</c:v>
                </c:pt>
                <c:pt idx="4">
                  <c:v>34.44</c:v>
                </c:pt>
              </c:numCache>
            </c:numRef>
          </c:val>
          <c:extLst>
            <c:ext xmlns:c16="http://schemas.microsoft.com/office/drawing/2014/chart" uri="{C3380CC4-5D6E-409C-BE32-E72D297353CC}">
              <c16:uniqueId val="{00000000-FC0E-4698-B100-4AE43C61525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53.97</c:v>
                </c:pt>
                <c:pt idx="1">
                  <c:v>40.53</c:v>
                </c:pt>
                <c:pt idx="2">
                  <c:v>40.67</c:v>
                </c:pt>
                <c:pt idx="3">
                  <c:v>48.01</c:v>
                </c:pt>
                <c:pt idx="4">
                  <c:v>40.28</c:v>
                </c:pt>
              </c:numCache>
            </c:numRef>
          </c:val>
          <c:smooth val="0"/>
          <c:extLst>
            <c:ext xmlns:c16="http://schemas.microsoft.com/office/drawing/2014/chart" uri="{C3380CC4-5D6E-409C-BE32-E72D297353CC}">
              <c16:uniqueId val="{00000001-FC0E-4698-B100-4AE43C61525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93.48</c:v>
                </c:pt>
                <c:pt idx="1">
                  <c:v>92.4</c:v>
                </c:pt>
                <c:pt idx="2">
                  <c:v>86.59</c:v>
                </c:pt>
                <c:pt idx="3">
                  <c:v>92.25</c:v>
                </c:pt>
                <c:pt idx="4">
                  <c:v>89.04</c:v>
                </c:pt>
              </c:numCache>
            </c:numRef>
          </c:val>
          <c:extLst>
            <c:ext xmlns:c16="http://schemas.microsoft.com/office/drawing/2014/chart" uri="{C3380CC4-5D6E-409C-BE32-E72D297353CC}">
              <c16:uniqueId val="{00000000-4F0F-47F5-B7CF-1A379D91036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92.01</c:v>
                </c:pt>
                <c:pt idx="1">
                  <c:v>90.28</c:v>
                </c:pt>
                <c:pt idx="2">
                  <c:v>89.47</c:v>
                </c:pt>
                <c:pt idx="3">
                  <c:v>91.18</c:v>
                </c:pt>
                <c:pt idx="4">
                  <c:v>90.78</c:v>
                </c:pt>
              </c:numCache>
            </c:numRef>
          </c:val>
          <c:smooth val="0"/>
          <c:extLst>
            <c:ext xmlns:c16="http://schemas.microsoft.com/office/drawing/2014/chart" uri="{C3380CC4-5D6E-409C-BE32-E72D297353CC}">
              <c16:uniqueId val="{00000001-4F0F-47F5-B7CF-1A379D91036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107.26</c:v>
                </c:pt>
                <c:pt idx="1">
                  <c:v>53.7</c:v>
                </c:pt>
                <c:pt idx="2">
                  <c:v>59.56</c:v>
                </c:pt>
                <c:pt idx="3">
                  <c:v>98.52</c:v>
                </c:pt>
                <c:pt idx="4">
                  <c:v>98.42</c:v>
                </c:pt>
              </c:numCache>
            </c:numRef>
          </c:val>
          <c:extLst>
            <c:ext xmlns:c16="http://schemas.microsoft.com/office/drawing/2014/chart" uri="{C3380CC4-5D6E-409C-BE32-E72D297353CC}">
              <c16:uniqueId val="{00000000-8922-48D4-AB50-23ECFF602D4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922-48D4-AB50-23ECFF602D4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550-456D-9A72-C3131D7947E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550-456D-9A72-C3131D7947E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EED-4360-B799-4D34B7BC2E7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EED-4360-B799-4D34B7BC2E7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F89-46C4-A3F3-4AA9176DCC3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F89-46C4-A3F3-4AA9176DCC3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536-4FFD-A027-6E993DE73BF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536-4FFD-A027-6E993DE73BF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formatCode="#,##0.00;&quot;△&quot;#,##0.00;&quot;-&quot;">
                  <c:v>471.12</c:v>
                </c:pt>
                <c:pt idx="1">
                  <c:v>0</c:v>
                </c:pt>
                <c:pt idx="2" formatCode="#,##0.00;&quot;△&quot;#,##0.00;&quot;-&quot;">
                  <c:v>638.66999999999996</c:v>
                </c:pt>
                <c:pt idx="3" formatCode="#,##0.00;&quot;△&quot;#,##0.00;&quot;-&quot;">
                  <c:v>635.16999999999996</c:v>
                </c:pt>
                <c:pt idx="4" formatCode="#,##0.00;&quot;△&quot;#,##0.00;&quot;-&quot;">
                  <c:v>1101.9000000000001</c:v>
                </c:pt>
              </c:numCache>
            </c:numRef>
          </c:val>
          <c:extLst>
            <c:ext xmlns:c16="http://schemas.microsoft.com/office/drawing/2014/chart" uri="{C3380CC4-5D6E-409C-BE32-E72D297353CC}">
              <c16:uniqueId val="{00000000-0BAB-4ACB-B2F6-088CF576996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1196.58</c:v>
                </c:pt>
                <c:pt idx="1">
                  <c:v>776.75</c:v>
                </c:pt>
                <c:pt idx="2">
                  <c:v>438.26</c:v>
                </c:pt>
                <c:pt idx="3">
                  <c:v>506.14</c:v>
                </c:pt>
                <c:pt idx="4">
                  <c:v>544.96</c:v>
                </c:pt>
              </c:numCache>
            </c:numRef>
          </c:val>
          <c:smooth val="0"/>
          <c:extLst>
            <c:ext xmlns:c16="http://schemas.microsoft.com/office/drawing/2014/chart" uri="{C3380CC4-5D6E-409C-BE32-E72D297353CC}">
              <c16:uniqueId val="{00000001-0BAB-4ACB-B2F6-088CF576996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56.82</c:v>
                </c:pt>
                <c:pt idx="1">
                  <c:v>95.19</c:v>
                </c:pt>
                <c:pt idx="2">
                  <c:v>61.86</c:v>
                </c:pt>
                <c:pt idx="3">
                  <c:v>70.42</c:v>
                </c:pt>
                <c:pt idx="4">
                  <c:v>80.010000000000005</c:v>
                </c:pt>
              </c:numCache>
            </c:numRef>
          </c:val>
          <c:extLst>
            <c:ext xmlns:c16="http://schemas.microsoft.com/office/drawing/2014/chart" uri="{C3380CC4-5D6E-409C-BE32-E72D297353CC}">
              <c16:uniqueId val="{00000000-E42B-49A3-9480-E0B15DA7F9F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38.28</c:v>
                </c:pt>
                <c:pt idx="1">
                  <c:v>38.49</c:v>
                </c:pt>
                <c:pt idx="2">
                  <c:v>39.86</c:v>
                </c:pt>
                <c:pt idx="3">
                  <c:v>35.86</c:v>
                </c:pt>
                <c:pt idx="4">
                  <c:v>42.51</c:v>
                </c:pt>
              </c:numCache>
            </c:numRef>
          </c:val>
          <c:smooth val="0"/>
          <c:extLst>
            <c:ext xmlns:c16="http://schemas.microsoft.com/office/drawing/2014/chart" uri="{C3380CC4-5D6E-409C-BE32-E72D297353CC}">
              <c16:uniqueId val="{00000001-E42B-49A3-9480-E0B15DA7F9F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279.89999999999998</c:v>
                </c:pt>
                <c:pt idx="1">
                  <c:v>180.45</c:v>
                </c:pt>
                <c:pt idx="2">
                  <c:v>269.01</c:v>
                </c:pt>
                <c:pt idx="3">
                  <c:v>155.11000000000001</c:v>
                </c:pt>
                <c:pt idx="4">
                  <c:v>231.63</c:v>
                </c:pt>
              </c:numCache>
            </c:numRef>
          </c:val>
          <c:extLst>
            <c:ext xmlns:c16="http://schemas.microsoft.com/office/drawing/2014/chart" uri="{C3380CC4-5D6E-409C-BE32-E72D297353CC}">
              <c16:uniqueId val="{00000000-EC39-4B0F-A839-6CF9586469F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468.36</c:v>
                </c:pt>
                <c:pt idx="1">
                  <c:v>479.21</c:v>
                </c:pt>
                <c:pt idx="2">
                  <c:v>451.49</c:v>
                </c:pt>
                <c:pt idx="3">
                  <c:v>448.63</c:v>
                </c:pt>
                <c:pt idx="4">
                  <c:v>447.34</c:v>
                </c:pt>
              </c:numCache>
            </c:numRef>
          </c:val>
          <c:smooth val="0"/>
          <c:extLst>
            <c:ext xmlns:c16="http://schemas.microsoft.com/office/drawing/2014/chart" uri="{C3380CC4-5D6E-409C-BE32-E72D297353CC}">
              <c16:uniqueId val="{00000001-EC39-4B0F-A839-6CF9586469F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【572.59】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【40.60】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【440.91】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19" zoomScale="70" zoomScaleNormal="7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古殿町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林業集落排水</v>
      </c>
      <c r="Q8" s="72"/>
      <c r="R8" s="72"/>
      <c r="S8" s="72"/>
      <c r="T8" s="72"/>
      <c r="U8" s="72"/>
      <c r="V8" s="72"/>
      <c r="W8" s="72" t="str">
        <f>データ!L6</f>
        <v>G2</v>
      </c>
      <c r="X8" s="72"/>
      <c r="Y8" s="72"/>
      <c r="Z8" s="72"/>
      <c r="AA8" s="72"/>
      <c r="AB8" s="72"/>
      <c r="AC8" s="72"/>
      <c r="AD8" s="73" t="str">
        <f>データ!$M$6</f>
        <v>非設置</v>
      </c>
      <c r="AE8" s="73"/>
      <c r="AF8" s="73"/>
      <c r="AG8" s="73"/>
      <c r="AH8" s="73"/>
      <c r="AI8" s="73"/>
      <c r="AJ8" s="73"/>
      <c r="AK8" s="3"/>
      <c r="AL8" s="69">
        <f>データ!S6</f>
        <v>5174</v>
      </c>
      <c r="AM8" s="69"/>
      <c r="AN8" s="69"/>
      <c r="AO8" s="69"/>
      <c r="AP8" s="69"/>
      <c r="AQ8" s="69"/>
      <c r="AR8" s="69"/>
      <c r="AS8" s="69"/>
      <c r="AT8" s="68">
        <f>データ!T6</f>
        <v>163.29</v>
      </c>
      <c r="AU8" s="68"/>
      <c r="AV8" s="68"/>
      <c r="AW8" s="68"/>
      <c r="AX8" s="68"/>
      <c r="AY8" s="68"/>
      <c r="AZ8" s="68"/>
      <c r="BA8" s="68"/>
      <c r="BB8" s="68">
        <f>データ!U6</f>
        <v>31.69</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12.87</v>
      </c>
      <c r="Q10" s="68"/>
      <c r="R10" s="68"/>
      <c r="S10" s="68"/>
      <c r="T10" s="68"/>
      <c r="U10" s="68"/>
      <c r="V10" s="68"/>
      <c r="W10" s="68">
        <f>データ!Q6</f>
        <v>100</v>
      </c>
      <c r="X10" s="68"/>
      <c r="Y10" s="68"/>
      <c r="Z10" s="68"/>
      <c r="AA10" s="68"/>
      <c r="AB10" s="68"/>
      <c r="AC10" s="68"/>
      <c r="AD10" s="69">
        <f>データ!R6</f>
        <v>3412</v>
      </c>
      <c r="AE10" s="69"/>
      <c r="AF10" s="69"/>
      <c r="AG10" s="69"/>
      <c r="AH10" s="69"/>
      <c r="AI10" s="69"/>
      <c r="AJ10" s="69"/>
      <c r="AK10" s="2"/>
      <c r="AL10" s="69">
        <f>データ!V6</f>
        <v>657</v>
      </c>
      <c r="AM10" s="69"/>
      <c r="AN10" s="69"/>
      <c r="AO10" s="69"/>
      <c r="AP10" s="69"/>
      <c r="AQ10" s="69"/>
      <c r="AR10" s="69"/>
      <c r="AS10" s="69"/>
      <c r="AT10" s="68">
        <f>データ!W6</f>
        <v>0.32</v>
      </c>
      <c r="AU10" s="68"/>
      <c r="AV10" s="68"/>
      <c r="AW10" s="68"/>
      <c r="AX10" s="68"/>
      <c r="AY10" s="68"/>
      <c r="AZ10" s="68"/>
      <c r="BA10" s="68"/>
      <c r="BB10" s="68">
        <f>データ!X6</f>
        <v>2053.13</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120</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119</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【572.59】</v>
      </c>
      <c r="I86" s="26" t="str">
        <f>データ!CA6</f>
        <v>【42.78】</v>
      </c>
      <c r="J86" s="26" t="str">
        <f>データ!CL6</f>
        <v>【440.91】</v>
      </c>
      <c r="K86" s="26" t="str">
        <f>データ!CW6</f>
        <v>【40.60】</v>
      </c>
      <c r="L86" s="26" t="str">
        <f>データ!DH6</f>
        <v>【89.97】</v>
      </c>
      <c r="M86" s="26" t="s">
        <v>44</v>
      </c>
      <c r="N86" s="26" t="s">
        <v>45</v>
      </c>
      <c r="O86" s="26" t="str">
        <f>データ!EO6</f>
        <v>【0.00】</v>
      </c>
    </row>
  </sheetData>
  <sheetProtection algorithmName="SHA-512" hashValue="ZZfJYQp+84ZN5pvChFg6jmFb+gPCVn2d3URSruDEc9f44Tp3yG6bhSldvL5OCAx1ROS56JwbIfqH3jSIIWJiww==" saltValue="MX9jKPHCp11nmGnPHmLPb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58</v>
      </c>
      <c r="B4" s="30"/>
      <c r="C4" s="30"/>
      <c r="D4" s="30"/>
      <c r="E4" s="30"/>
      <c r="F4" s="30"/>
      <c r="G4" s="30"/>
      <c r="H4" s="80"/>
      <c r="I4" s="81"/>
      <c r="J4" s="81"/>
      <c r="K4" s="81"/>
      <c r="L4" s="81"/>
      <c r="M4" s="81"/>
      <c r="N4" s="81"/>
      <c r="O4" s="81"/>
      <c r="P4" s="81"/>
      <c r="Q4" s="81"/>
      <c r="R4" s="81"/>
      <c r="S4" s="81"/>
      <c r="T4" s="81"/>
      <c r="U4" s="81"/>
      <c r="V4" s="81"/>
      <c r="W4" s="81"/>
      <c r="X4" s="82"/>
      <c r="Y4" s="76" t="s">
        <v>59</v>
      </c>
      <c r="Z4" s="76"/>
      <c r="AA4" s="76"/>
      <c r="AB4" s="76"/>
      <c r="AC4" s="76"/>
      <c r="AD4" s="76"/>
      <c r="AE4" s="76"/>
      <c r="AF4" s="76"/>
      <c r="AG4" s="76"/>
      <c r="AH4" s="76"/>
      <c r="AI4" s="76"/>
      <c r="AJ4" s="76" t="s">
        <v>60</v>
      </c>
      <c r="AK4" s="76"/>
      <c r="AL4" s="76"/>
      <c r="AM4" s="76"/>
      <c r="AN4" s="76"/>
      <c r="AO4" s="76"/>
      <c r="AP4" s="76"/>
      <c r="AQ4" s="76"/>
      <c r="AR4" s="76"/>
      <c r="AS4" s="76"/>
      <c r="AT4" s="76"/>
      <c r="AU4" s="76" t="s">
        <v>61</v>
      </c>
      <c r="AV4" s="76"/>
      <c r="AW4" s="76"/>
      <c r="AX4" s="76"/>
      <c r="AY4" s="76"/>
      <c r="AZ4" s="76"/>
      <c r="BA4" s="76"/>
      <c r="BB4" s="76"/>
      <c r="BC4" s="76"/>
      <c r="BD4" s="76"/>
      <c r="BE4" s="76"/>
      <c r="BF4" s="76" t="s">
        <v>62</v>
      </c>
      <c r="BG4" s="76"/>
      <c r="BH4" s="76"/>
      <c r="BI4" s="76"/>
      <c r="BJ4" s="76"/>
      <c r="BK4" s="76"/>
      <c r="BL4" s="76"/>
      <c r="BM4" s="76"/>
      <c r="BN4" s="76"/>
      <c r="BO4" s="76"/>
      <c r="BP4" s="76"/>
      <c r="BQ4" s="76" t="s">
        <v>63</v>
      </c>
      <c r="BR4" s="76"/>
      <c r="BS4" s="76"/>
      <c r="BT4" s="76"/>
      <c r="BU4" s="76"/>
      <c r="BV4" s="76"/>
      <c r="BW4" s="76"/>
      <c r="BX4" s="76"/>
      <c r="BY4" s="76"/>
      <c r="BZ4" s="76"/>
      <c r="CA4" s="76"/>
      <c r="CB4" s="76" t="s">
        <v>64</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2019</v>
      </c>
      <c r="C6" s="33">
        <f t="shared" ref="C6:X6" si="3">C7</f>
        <v>75051</v>
      </c>
      <c r="D6" s="33">
        <f t="shared" si="3"/>
        <v>47</v>
      </c>
      <c r="E6" s="33">
        <f t="shared" si="3"/>
        <v>17</v>
      </c>
      <c r="F6" s="33">
        <f t="shared" si="3"/>
        <v>7</v>
      </c>
      <c r="G6" s="33">
        <f t="shared" si="3"/>
        <v>0</v>
      </c>
      <c r="H6" s="33" t="str">
        <f t="shared" si="3"/>
        <v>福島県　古殿町</v>
      </c>
      <c r="I6" s="33" t="str">
        <f t="shared" si="3"/>
        <v>法非適用</v>
      </c>
      <c r="J6" s="33" t="str">
        <f t="shared" si="3"/>
        <v>下水道事業</v>
      </c>
      <c r="K6" s="33" t="str">
        <f t="shared" si="3"/>
        <v>林業集落排水</v>
      </c>
      <c r="L6" s="33" t="str">
        <f t="shared" si="3"/>
        <v>G2</v>
      </c>
      <c r="M6" s="33" t="str">
        <f t="shared" si="3"/>
        <v>非設置</v>
      </c>
      <c r="N6" s="34" t="str">
        <f t="shared" si="3"/>
        <v>-</v>
      </c>
      <c r="O6" s="34" t="str">
        <f t="shared" si="3"/>
        <v>該当数値なし</v>
      </c>
      <c r="P6" s="34">
        <f t="shared" si="3"/>
        <v>12.87</v>
      </c>
      <c r="Q6" s="34">
        <f t="shared" si="3"/>
        <v>100</v>
      </c>
      <c r="R6" s="34">
        <f t="shared" si="3"/>
        <v>3412</v>
      </c>
      <c r="S6" s="34">
        <f t="shared" si="3"/>
        <v>5174</v>
      </c>
      <c r="T6" s="34">
        <f t="shared" si="3"/>
        <v>163.29</v>
      </c>
      <c r="U6" s="34">
        <f t="shared" si="3"/>
        <v>31.69</v>
      </c>
      <c r="V6" s="34">
        <f t="shared" si="3"/>
        <v>657</v>
      </c>
      <c r="W6" s="34">
        <f t="shared" si="3"/>
        <v>0.32</v>
      </c>
      <c r="X6" s="34">
        <f t="shared" si="3"/>
        <v>2053.13</v>
      </c>
      <c r="Y6" s="35">
        <f>IF(Y7="",NA(),Y7)</f>
        <v>107.26</v>
      </c>
      <c r="Z6" s="35">
        <f t="shared" ref="Z6:AH6" si="4">IF(Z7="",NA(),Z7)</f>
        <v>53.7</v>
      </c>
      <c r="AA6" s="35">
        <f t="shared" si="4"/>
        <v>59.56</v>
      </c>
      <c r="AB6" s="35">
        <f t="shared" si="4"/>
        <v>98.52</v>
      </c>
      <c r="AC6" s="35">
        <f t="shared" si="4"/>
        <v>98.42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471.12</v>
      </c>
      <c r="BG6" s="34">
        <f t="shared" ref="BG6:BO6" si="7">IF(BG7="",NA(),BG7)</f>
        <v>0</v>
      </c>
      <c r="BH6" s="35">
        <f t="shared" si="7"/>
        <v>638.66999999999996</v>
      </c>
      <c r="BI6" s="35">
        <f t="shared" si="7"/>
        <v>635.16999999999996</v>
      </c>
      <c r="BJ6" s="35">
        <f t="shared" si="7"/>
        <v>1101.9000000000001</v>
      </c>
      <c r="BK6" s="35">
        <f t="shared" si="7"/>
        <v>1196.58</v>
      </c>
      <c r="BL6" s="35">
        <f t="shared" si="7"/>
        <v>776.75</v>
      </c>
      <c r="BM6" s="35">
        <f t="shared" si="7"/>
        <v>438.26</v>
      </c>
      <c r="BN6" s="35">
        <f t="shared" si="7"/>
        <v>506.14</v>
      </c>
      <c r="BO6" s="35">
        <f t="shared" si="7"/>
        <v>544.96</v>
      </c>
      <c r="BP6" s="34" t="str">
        <f>IF(BP7="","",IF(BP7="-","【-】","【"&amp;SUBSTITUTE(TEXT(BP7,"#,##0.00"),"-","△")&amp;"】"))</f>
        <v>【572.59】</v>
      </c>
      <c r="BQ6" s="35">
        <f>IF(BQ7="",NA(),BQ7)</f>
        <v>56.82</v>
      </c>
      <c r="BR6" s="35">
        <f t="shared" ref="BR6:BZ6" si="8">IF(BR7="",NA(),BR7)</f>
        <v>95.19</v>
      </c>
      <c r="BS6" s="35">
        <f t="shared" si="8"/>
        <v>61.86</v>
      </c>
      <c r="BT6" s="35">
        <f t="shared" si="8"/>
        <v>70.42</v>
      </c>
      <c r="BU6" s="35">
        <f t="shared" si="8"/>
        <v>80.010000000000005</v>
      </c>
      <c r="BV6" s="35">
        <f t="shared" si="8"/>
        <v>38.28</v>
      </c>
      <c r="BW6" s="35">
        <f t="shared" si="8"/>
        <v>38.49</v>
      </c>
      <c r="BX6" s="35">
        <f t="shared" si="8"/>
        <v>39.86</v>
      </c>
      <c r="BY6" s="35">
        <f t="shared" si="8"/>
        <v>35.86</v>
      </c>
      <c r="BZ6" s="35">
        <f t="shared" si="8"/>
        <v>42.51</v>
      </c>
      <c r="CA6" s="34" t="str">
        <f>IF(CA7="","",IF(CA7="-","【-】","【"&amp;SUBSTITUTE(TEXT(CA7,"#,##0.00"),"-","△")&amp;"】"))</f>
        <v>【42.78】</v>
      </c>
      <c r="CB6" s="35">
        <f>IF(CB7="",NA(),CB7)</f>
        <v>279.89999999999998</v>
      </c>
      <c r="CC6" s="35">
        <f t="shared" ref="CC6:CK6" si="9">IF(CC7="",NA(),CC7)</f>
        <v>180.45</v>
      </c>
      <c r="CD6" s="35">
        <f t="shared" si="9"/>
        <v>269.01</v>
      </c>
      <c r="CE6" s="35">
        <f t="shared" si="9"/>
        <v>155.11000000000001</v>
      </c>
      <c r="CF6" s="35">
        <f t="shared" si="9"/>
        <v>231.63</v>
      </c>
      <c r="CG6" s="35">
        <f t="shared" si="9"/>
        <v>468.36</v>
      </c>
      <c r="CH6" s="35">
        <f t="shared" si="9"/>
        <v>479.21</v>
      </c>
      <c r="CI6" s="35">
        <f t="shared" si="9"/>
        <v>451.49</v>
      </c>
      <c r="CJ6" s="35">
        <f t="shared" si="9"/>
        <v>448.63</v>
      </c>
      <c r="CK6" s="35">
        <f t="shared" si="9"/>
        <v>447.34</v>
      </c>
      <c r="CL6" s="34" t="str">
        <f>IF(CL7="","",IF(CL7="-","【-】","【"&amp;SUBSTITUTE(TEXT(CL7,"#,##0.00"),"-","△")&amp;"】"))</f>
        <v>【440.91】</v>
      </c>
      <c r="CM6" s="35">
        <f>IF(CM7="",NA(),CM7)</f>
        <v>105.84</v>
      </c>
      <c r="CN6" s="35">
        <f t="shared" ref="CN6:CV6" si="10">IF(CN7="",NA(),CN7)</f>
        <v>38.97</v>
      </c>
      <c r="CO6" s="35">
        <f t="shared" si="10"/>
        <v>33.840000000000003</v>
      </c>
      <c r="CP6" s="35">
        <f t="shared" si="10"/>
        <v>59.21</v>
      </c>
      <c r="CQ6" s="35">
        <f t="shared" si="10"/>
        <v>34.44</v>
      </c>
      <c r="CR6" s="35">
        <f t="shared" si="10"/>
        <v>53.97</v>
      </c>
      <c r="CS6" s="35">
        <f t="shared" si="10"/>
        <v>40.53</v>
      </c>
      <c r="CT6" s="35">
        <f t="shared" si="10"/>
        <v>40.67</v>
      </c>
      <c r="CU6" s="35">
        <f t="shared" si="10"/>
        <v>48.01</v>
      </c>
      <c r="CV6" s="35">
        <f t="shared" si="10"/>
        <v>40.28</v>
      </c>
      <c r="CW6" s="34" t="str">
        <f>IF(CW7="","",IF(CW7="-","【-】","【"&amp;SUBSTITUTE(TEXT(CW7,"#,##0.00"),"-","△")&amp;"】"))</f>
        <v>【40.60】</v>
      </c>
      <c r="CX6" s="35">
        <f>IF(CX7="",NA(),CX7)</f>
        <v>93.48</v>
      </c>
      <c r="CY6" s="35">
        <f t="shared" ref="CY6:DG6" si="11">IF(CY7="",NA(),CY7)</f>
        <v>92.4</v>
      </c>
      <c r="CZ6" s="35">
        <f t="shared" si="11"/>
        <v>86.59</v>
      </c>
      <c r="DA6" s="35">
        <f t="shared" si="11"/>
        <v>92.25</v>
      </c>
      <c r="DB6" s="35">
        <f t="shared" si="11"/>
        <v>89.04</v>
      </c>
      <c r="DC6" s="35">
        <f t="shared" si="11"/>
        <v>92.01</v>
      </c>
      <c r="DD6" s="35">
        <f t="shared" si="11"/>
        <v>90.28</v>
      </c>
      <c r="DE6" s="35">
        <f t="shared" si="11"/>
        <v>89.47</v>
      </c>
      <c r="DF6" s="35">
        <f t="shared" si="11"/>
        <v>91.18</v>
      </c>
      <c r="DG6" s="35">
        <f t="shared" si="11"/>
        <v>90.78</v>
      </c>
      <c r="DH6" s="34" t="str">
        <f>IF(DH7="","",IF(DH7="-","【-】","【"&amp;SUBSTITUTE(TEXT(DH7,"#,##0.00"),"-","△")&amp;"】"))</f>
        <v>【89.97】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5">
        <f t="shared" si="14"/>
        <v>0.02</v>
      </c>
      <c r="EL6" s="34">
        <f t="shared" si="14"/>
        <v>0</v>
      </c>
      <c r="EM6" s="34">
        <f t="shared" si="14"/>
        <v>0</v>
      </c>
      <c r="EN6" s="34">
        <f t="shared" si="14"/>
        <v>0</v>
      </c>
      <c r="EO6" s="34" t="str">
        <f>IF(EO7="","",IF(EO7="-","【-】","【"&amp;SUBSTITUTE(TEXT(EO7,"#,##0.00"),"-","△")&amp;"】"))</f>
        <v>【0.00】</v>
      </c>
    </row>
    <row r="7" spans="1:145" s="36" customFormat="1" x14ac:dyDescent="0.15">
      <c r="A7" s="28"/>
      <c r="B7" s="37">
        <v>2019</v>
      </c>
      <c r="C7" s="37">
        <v>75051</v>
      </c>
      <c r="D7" s="37">
        <v>47</v>
      </c>
      <c r="E7" s="37">
        <v>17</v>
      </c>
      <c r="F7" s="37">
        <v>7</v>
      </c>
      <c r="G7" s="37">
        <v>0</v>
      </c>
      <c r="H7" s="37" t="s">
        <v>99</v>
      </c>
      <c r="I7" s="37" t="s">
        <v>100</v>
      </c>
      <c r="J7" s="37" t="s">
        <v>101</v>
      </c>
      <c r="K7" s="37" t="s">
        <v>102</v>
      </c>
      <c r="L7" s="37" t="s">
        <v>103</v>
      </c>
      <c r="M7" s="37" t="s">
        <v>104</v>
      </c>
      <c r="N7" s="38" t="s">
        <v>105</v>
      </c>
      <c r="O7" s="38" t="s">
        <v>106</v>
      </c>
      <c r="P7" s="38">
        <v>12.87</v>
      </c>
      <c r="Q7" s="38">
        <v>100</v>
      </c>
      <c r="R7" s="38">
        <v>3412</v>
      </c>
      <c r="S7" s="38">
        <v>5174</v>
      </c>
      <c r="T7" s="38">
        <v>163.29</v>
      </c>
      <c r="U7" s="38">
        <v>31.69</v>
      </c>
      <c r="V7" s="38">
        <v>657</v>
      </c>
      <c r="W7" s="38">
        <v>0.32</v>
      </c>
      <c r="X7" s="38">
        <v>2053.13</v>
      </c>
      <c r="Y7" s="38">
        <v>107.26</v>
      </c>
      <c r="Z7" s="38">
        <v>53.7</v>
      </c>
      <c r="AA7" s="38">
        <v>59.56</v>
      </c>
      <c r="AB7" s="38">
        <v>98.52</v>
      </c>
      <c r="AC7" s="38">
        <v>98.42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471.12</v>
      </c>
      <c r="BG7" s="38">
        <v>0</v>
      </c>
      <c r="BH7" s="38">
        <v>638.66999999999996</v>
      </c>
      <c r="BI7" s="38">
        <v>635.16999999999996</v>
      </c>
      <c r="BJ7" s="38">
        <v>1101.9000000000001</v>
      </c>
      <c r="BK7" s="38">
        <v>1196.58</v>
      </c>
      <c r="BL7" s="38">
        <v>776.75</v>
      </c>
      <c r="BM7" s="38">
        <v>438.26</v>
      </c>
      <c r="BN7" s="38">
        <v>506.14</v>
      </c>
      <c r="BO7" s="38">
        <v>544.96</v>
      </c>
      <c r="BP7" s="38">
        <v>572.59</v>
      </c>
      <c r="BQ7" s="38">
        <v>56.82</v>
      </c>
      <c r="BR7" s="38">
        <v>95.19</v>
      </c>
      <c r="BS7" s="38">
        <v>61.86</v>
      </c>
      <c r="BT7" s="38">
        <v>70.42</v>
      </c>
      <c r="BU7" s="38">
        <v>80.010000000000005</v>
      </c>
      <c r="BV7" s="38">
        <v>38.28</v>
      </c>
      <c r="BW7" s="38">
        <v>38.49</v>
      </c>
      <c r="BX7" s="38">
        <v>39.86</v>
      </c>
      <c r="BY7" s="38">
        <v>35.86</v>
      </c>
      <c r="BZ7" s="38">
        <v>42.51</v>
      </c>
      <c r="CA7" s="38">
        <v>42.78</v>
      </c>
      <c r="CB7" s="38">
        <v>279.89999999999998</v>
      </c>
      <c r="CC7" s="38">
        <v>180.45</v>
      </c>
      <c r="CD7" s="38">
        <v>269.01</v>
      </c>
      <c r="CE7" s="38">
        <v>155.11000000000001</v>
      </c>
      <c r="CF7" s="38">
        <v>231.63</v>
      </c>
      <c r="CG7" s="38">
        <v>468.36</v>
      </c>
      <c r="CH7" s="38">
        <v>479.21</v>
      </c>
      <c r="CI7" s="38">
        <v>451.49</v>
      </c>
      <c r="CJ7" s="38">
        <v>448.63</v>
      </c>
      <c r="CK7" s="38">
        <v>447.34</v>
      </c>
      <c r="CL7" s="38">
        <v>440.91</v>
      </c>
      <c r="CM7" s="38">
        <v>105.84</v>
      </c>
      <c r="CN7" s="38">
        <v>38.97</v>
      </c>
      <c r="CO7" s="38">
        <v>33.840000000000003</v>
      </c>
      <c r="CP7" s="38">
        <v>59.21</v>
      </c>
      <c r="CQ7" s="38">
        <v>34.44</v>
      </c>
      <c r="CR7" s="38">
        <v>53.97</v>
      </c>
      <c r="CS7" s="38">
        <v>40.53</v>
      </c>
      <c r="CT7" s="38">
        <v>40.67</v>
      </c>
      <c r="CU7" s="38">
        <v>48.01</v>
      </c>
      <c r="CV7" s="38">
        <v>40.28</v>
      </c>
      <c r="CW7" s="38">
        <v>40.6</v>
      </c>
      <c r="CX7" s="38">
        <v>93.48</v>
      </c>
      <c r="CY7" s="38">
        <v>92.4</v>
      </c>
      <c r="CZ7" s="38">
        <v>86.59</v>
      </c>
      <c r="DA7" s="38">
        <v>92.25</v>
      </c>
      <c r="DB7" s="38">
        <v>89.04</v>
      </c>
      <c r="DC7" s="38">
        <v>92.01</v>
      </c>
      <c r="DD7" s="38">
        <v>90.28</v>
      </c>
      <c r="DE7" s="38">
        <v>89.47</v>
      </c>
      <c r="DF7" s="38">
        <v>91.18</v>
      </c>
      <c r="DG7" s="38">
        <v>90.78</v>
      </c>
      <c r="DH7" s="38">
        <v>89.97</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0.02</v>
      </c>
      <c r="EL7" s="38">
        <v>0</v>
      </c>
      <c r="EM7" s="38">
        <v>0</v>
      </c>
      <c r="EN7" s="38">
        <v>0</v>
      </c>
      <c r="EO7" s="38">
        <v>0</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112</v>
      </c>
    </row>
    <row r="12" spans="1:145" x14ac:dyDescent="0.15">
      <c r="B12">
        <v>1</v>
      </c>
      <c r="C12">
        <v>1</v>
      </c>
      <c r="D12">
        <v>1</v>
      </c>
      <c r="E12">
        <v>1</v>
      </c>
      <c r="F12">
        <v>1</v>
      </c>
      <c r="G12" t="s">
        <v>113</v>
      </c>
    </row>
    <row r="13" spans="1:145" x14ac:dyDescent="0.15">
      <c r="B13" t="s">
        <v>114</v>
      </c>
      <c r="C13" t="s">
        <v>115</v>
      </c>
      <c r="D13" t="s">
        <v>115</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