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D:\調査・回答\調査（R2）\03_総務課\20210126〆公営企業に係る経営比較分析表（令和元年度決算）の分析等\"/>
    </mc:Choice>
  </mc:AlternateContent>
  <xr:revisionPtr revIDLastSave="0" documentId="13_ncr:1_{DD10EF82-1390-49DF-8030-89EA7ACEE409}" xr6:coauthVersionLast="46" xr6:coauthVersionMax="46" xr10:uidLastSave="{00000000-0000-0000-0000-000000000000}"/>
  <workbookProtection workbookAlgorithmName="SHA-512" workbookHashValue="/lDBwUuTR3awB/cy5+LtmhVzqS3H54GdTDoa5oYakyaaJfJuzwZWS3vgRh1Fn1TUZNt0V7IILLuhNod+oy6d5g==" workbookSaltValue="wwDuYrgqFkM8IZ6RF/5MX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W10" i="4"/>
  <c r="I10" i="4"/>
  <c r="AL8" i="4"/>
  <c r="P8" i="4"/>
  <c r="I8"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<sst xmlns="http://schemas.openxmlformats.org/spreadsheetml/2006/main" count="236" uniqueCount="119">
  <si>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</si>
  <si>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</si>
  <si>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</si>
  <si>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</si>
  <si>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</si>
  <si>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</si>
  <si>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</si>
  <si>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</si>
  <si>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</si>
  <si>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</si>
  <si>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</si>
  <si>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</si>
  <si>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</si>
  <si>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</si>
  <si>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</si>
  <si>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</si>
  <si>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</si>
  <si>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</si>
  <si>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</si>
  <si>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</si>
  <si>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</si>
  <si>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</si>
  <si>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</si>
  <si>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</si>
  <si>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</si>
  <si>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</si>
  <si>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</si>
  <si>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</si>
  <si>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</si>
  <si>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</si>
  <si>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</si>
  <si>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</si>
  <si>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</si>
  <si>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</si>
  <si>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</si>
  <si>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</si>
  <si>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</si>
  <si>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</si>
  <si>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</si>
  <si>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</si>
  <si>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</si>
  <si>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</si>
  <si>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</si>
  <si>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</si>
  <si>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</si>
  <si>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</si>
  <si>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</si>
  <si>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</si>
  <si>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</si>
  <si>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</si>
  <si>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</si>
  <si>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</si>
  <si>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</si>
  <si>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</si>
  <si>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</si>
  <si>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</si>
  <si>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</si>
  <si>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</si>
  <si>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</si>
  <si>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</si>
  <si>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</si>
  <si>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</si>
  <si>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</si>
  <si>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</si>
  <si>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</si>
  <si>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</si>
  <si>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</si>
  <si>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</si>
  <si>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</si>
  <si>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</si>
  <si>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</si>
  <si>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</si>
  <si>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</si>
  <si>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</si>
  <si>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</si>
  <si>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</si>
  <si>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</si>
  <si>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</si>
  <si>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</si>
  <si>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</si>
  <si>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</si>
  <si>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</si>
  <si>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</si>
  <si>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</si>
  <si>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</si>
  <si>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</si>
  <si>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</si>
  <si>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</si>
  <si>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</si>
  <si>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</si>
  <si>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</si>
  <si>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</si>
  <si>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</si>
  <si>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</si>
  <si>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</si>
  <si>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</si>
  <si>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</si>
  <si>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</si>
  <si>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</si>
  <si>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</si>
  <si>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</si>
  <si>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</si>
  <si>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</si>
  <si>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</si>
  <si>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</si>
  <si>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</si>
  <si>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</si>
  <si>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</si>
  <si>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</si>
  <si>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</si>
  <si>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</si>
  <si>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</si>
  <si>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</si>
  <si>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</si>
  <si>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</si>
  <si>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</si>
  <si>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①収益的収支比率：H23年度以降100%を超える水準で推移しているため経営状況は健全である。
④企業債残高対事業規模比率：H27年度は非常に高い数値となっているが、一般会計負担分を控除すると当該値が9.63となり、H28年度以降についても類似団体平均値を下回る低い数値となっている。
⑤経費回収率：概ね100%以上で推移しており経営状態は健全である。類似団体平均と比較しても高い数値となっている。
⑥汚水処理原価：類似団体平均と比較して低い数値であり効率的な汚水処理がなされている。
⑦施設利用率：類似団体平均と比較して低い状況であるが、年々増加している。管路施設の整備が途中であるため、今後、更に増加する見込である。
⑧水洗化率：類似団体平均と比較して低い状況であるが、年々増加している。管路施設の整備が途中であるため、今後、更に増加する見込である。
・収益的収支が100%を超えており経費回収率も100％を超えているため健全な経営ができているとと思われる。
・汚水処理原価は類似団体平均値より低い数値となっているが、今後、老朽化等による維持管理費の増加に対応するため、有収水量の増加に向けて接続率の向上に努めていく。</t>
    <rPh sb="110" eb="112">
      <t>ネンド</t>
    </rPh>
    <rPh sb="112" eb="114">
      <t>イコウ</t>
    </rPh>
    <rPh sb="125" eb="126">
      <t>チ</t>
    </rPh>
    <rPh sb="127" eb="129">
      <t>シタマワ</t>
    </rPh>
    <rPh sb="155" eb="157">
      <t>イジョウ</t>
    </rPh>
    <rPh sb="495" eb="496">
      <t>ム</t>
    </rPh>
    <rPh sb="498" eb="501">
      <t>セツゾクリツ</t>
    </rPh>
    <rPh sb="502" eb="504">
      <t>コウジョウ</t>
    </rPh>
    <rPh sb="505" eb="506">
      <t>ツト</t>
    </rPh>
    <phoneticPr fontId="4"/>
  </si>
  <si>
    <t>③管渠改善率：類似団体平均と比較して低い数値となっている。
・平成18年3月供用開始のため、比較的新しい施設ではあるが、供用開始から10年を過ぎたため、各設備のオーバーホールの時期となってきている。
細かい修繕が散発的に発生しており、早期の発見や対応に努めていく。
・管渠は耐用年数を経過するものはないが、東日本大震災の影響を受けた管渠もあることから、定期的な点検・調査をする必要がある。</t>
    <rPh sb="77" eb="78">
      <t>カク</t>
    </rPh>
    <rPh sb="78" eb="80">
      <t>セツビ</t>
    </rPh>
    <rPh sb="101" eb="102">
      <t>コマ</t>
    </rPh>
    <rPh sb="104" eb="106">
      <t>シュウゼン</t>
    </rPh>
    <rPh sb="107" eb="109">
      <t>サンパツ</t>
    </rPh>
    <rPh sb="109" eb="110">
      <t>テキ</t>
    </rPh>
    <rPh sb="111" eb="113">
      <t>ハッセイ</t>
    </rPh>
    <rPh sb="118" eb="120">
      <t>ソウキ</t>
    </rPh>
    <rPh sb="121" eb="123">
      <t>ハッケン</t>
    </rPh>
    <rPh sb="124" eb="126">
      <t>タイオウ</t>
    </rPh>
    <rPh sb="127" eb="128">
      <t>ツト</t>
    </rPh>
    <phoneticPr fontId="4"/>
  </si>
  <si>
    <t>・収益的収支が黒字とはなっているが、施設も供用開始から10年を経過し、今後、維持費等の増が見込まれるため、更に経費削減や施設利用率の向上が必要になる。
・処理区域の拡大については、今後の更新や修繕も考慮し、投資規模は適切か判断する必要がある。
・公営企業会計についても導入を進め、経営の健全化を図っていく。</t>
    <rPh sb="123" eb="129">
      <t>コウエイキギョウカイケイ</t>
    </rPh>
    <rPh sb="134" eb="136">
      <t>ドウニュウ</t>
    </rPh>
    <rPh sb="137" eb="138">
      <t>スス</t>
    </rPh>
    <rPh sb="140" eb="142">
      <t>ケイエイ</t>
    </rPh>
    <rPh sb="143" eb="146">
      <t>ケンゼンカ</t>
    </rPh>
    <rPh sb="147" eb="148">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</si>
</sst>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C39-4F5A-9780-F759A2C7A5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0.06</c:v>
                </c:pt>
              </c:numCache>
            </c:numRef>
          </c:val>
          <c:smooth val="0"/>
          <c:extLst>
            <c:ext xmlns:c16="http://schemas.microsoft.com/office/drawing/2014/chart" uri="{C3380CC4-5D6E-409C-BE32-E72D297353CC}">
              <c16:uniqueId val="{00000001-5C39-4F5A-9780-F759A2C7A5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19.600000000000001</c:v>
                </c:pt>
                <c:pt idx="1">
                  <c:v>22.2</c:v>
                </c:pt>
                <c:pt idx="2">
                  <c:v>23.67</c:v>
                </c:pt>
                <c:pt idx="3">
                  <c:v>23.73</c:v>
                </c:pt>
                <c:pt idx="4">
                  <c:v>25.07</c:v>
                </c:pt>
              </c:numCache>
            </c:numRef>
          </c:val>
          <c:extLst>
            <c:ext xmlns:c16="http://schemas.microsoft.com/office/drawing/2014/chart" uri="{C3380CC4-5D6E-409C-BE32-E72D297353CC}">
              <c16:uniqueId val="{00000000-A373-4644-8DC4-7248527355C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37.65</c:v>
                </c:pt>
              </c:numCache>
            </c:numRef>
          </c:val>
          <c:smooth val="0"/>
          <c:extLst>
            <c:ext xmlns:c16="http://schemas.microsoft.com/office/drawing/2014/chart" uri="{C3380CC4-5D6E-409C-BE32-E72D297353CC}">
              <c16:uniqueId val="{00000001-A373-4644-8DC4-7248527355C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51.37</c:v>
                </c:pt>
                <c:pt idx="1">
                  <c:v>54.75</c:v>
                </c:pt>
                <c:pt idx="2">
                  <c:v>57</c:v>
                </c:pt>
                <c:pt idx="3">
                  <c:v>57.55</c:v>
                </c:pt>
                <c:pt idx="4">
                  <c:v>58.65</c:v>
                </c:pt>
              </c:numCache>
            </c:numRef>
          </c:val>
          <c:extLst>
            <c:ext xmlns:c16="http://schemas.microsoft.com/office/drawing/2014/chart" uri="{C3380CC4-5D6E-409C-BE32-E72D297353CC}">
              <c16:uniqueId val="{00000000-7793-4D64-AA37-F780F96F71E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67.37</c:v>
                </c:pt>
              </c:numCache>
            </c:numRef>
          </c:val>
          <c:smooth val="0"/>
          <c:extLst>
            <c:ext xmlns:c16="http://schemas.microsoft.com/office/drawing/2014/chart" uri="{C3380CC4-5D6E-409C-BE32-E72D297353CC}">
              <c16:uniqueId val="{00000001-7793-4D64-AA37-F780F96F71E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106.98</c:v>
                </c:pt>
                <c:pt idx="1">
                  <c:v>117.04</c:v>
                </c:pt>
                <c:pt idx="2">
                  <c:v>107.54</c:v>
                </c:pt>
                <c:pt idx="3">
                  <c:v>107.91</c:v>
                </c:pt>
                <c:pt idx="4">
                  <c:v>112.49</c:v>
                </c:pt>
              </c:numCache>
            </c:numRef>
          </c:val>
          <c:extLst>
            <c:ext xmlns:c16="http://schemas.microsoft.com/office/drawing/2014/chart" uri="{C3380CC4-5D6E-409C-BE32-E72D297353CC}">
              <c16:uniqueId val="{00000000-DC19-488B-8D3B-89EF9AD1EA5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19-488B-8D3B-89EF9AD1EA5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E56-4EE5-8ABA-E1E9C3E2CD8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E56-4EE5-8ABA-E1E9C3E2CD8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F79-4556-943F-51412EF2484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F79-4556-943F-51412EF2484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B7-438F-9BD9-88678A41B750}"/>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B7-438F-9BD9-88678A41B750}"/>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A91-4E3D-A69E-C91AAF43E48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A91-4E3D-A69E-C91AAF43E48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4542.16</c:v>
                </c:pt>
                <c:pt idx="1">
                  <c:v>173.39</c:v>
                </c:pt>
                <c:pt idx="2">
                  <c:v>111.53</c:v>
                </c:pt>
                <c:pt idx="3">
                  <c:v>117.1</c:v>
                </c:pt>
                <c:pt idx="4">
                  <c:v>7.79</c:v>
                </c:pt>
              </c:numCache>
            </c:numRef>
          </c:val>
          <c:extLst>
            <c:ext xmlns:c16="http://schemas.microsoft.com/office/drawing/2014/chart" uri="{C3380CC4-5D6E-409C-BE32-E72D297353CC}">
              <c16:uniqueId val="{00000000-F282-479A-8BF1-AB48D40E582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1087.96</c:v>
                </c:pt>
              </c:numCache>
            </c:numRef>
          </c:val>
          <c:smooth val="0"/>
          <c:extLst>
            <c:ext xmlns:c16="http://schemas.microsoft.com/office/drawing/2014/chart" uri="{C3380CC4-5D6E-409C-BE32-E72D297353CC}">
              <c16:uniqueId val="{00000001-F282-479A-8BF1-AB48D40E582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110.55</c:v>
                </c:pt>
                <c:pt idx="1">
                  <c:v>116.07</c:v>
                </c:pt>
                <c:pt idx="2">
                  <c:v>112.03</c:v>
                </c:pt>
                <c:pt idx="3">
                  <c:v>100</c:v>
                </c:pt>
                <c:pt idx="4">
                  <c:v>120.3</c:v>
                </c:pt>
              </c:numCache>
            </c:numRef>
          </c:val>
          <c:extLst>
            <c:ext xmlns:c16="http://schemas.microsoft.com/office/drawing/2014/chart" uri="{C3380CC4-5D6E-409C-BE32-E72D297353CC}">
              <c16:uniqueId val="{00000000-2F45-4A01-9A8C-EF5EA477726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59.67</c:v>
                </c:pt>
              </c:numCache>
            </c:numRef>
          </c:val>
          <c:smooth val="0"/>
          <c:extLst>
            <c:ext xmlns:c16="http://schemas.microsoft.com/office/drawing/2014/chart" uri="{C3380CC4-5D6E-409C-BE32-E72D297353CC}">
              <c16:uniqueId val="{00000001-2F45-4A01-9A8C-EF5EA477726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186.36</c:v>
                </c:pt>
                <c:pt idx="1">
                  <c:v>175.76</c:v>
                </c:pt>
                <c:pt idx="2">
                  <c:v>179.21</c:v>
                </c:pt>
                <c:pt idx="3">
                  <c:v>200.06</c:v>
                </c:pt>
                <c:pt idx="4">
                  <c:v>170.13</c:v>
                </c:pt>
              </c:numCache>
            </c:numRef>
          </c:val>
          <c:extLst>
            <c:ext xmlns:c16="http://schemas.microsoft.com/office/drawing/2014/chart" uri="{C3380CC4-5D6E-409C-BE32-E72D297353CC}">
              <c16:uniqueId val="{00000000-0055-49BA-8B43-A8D00DC3D01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270.60000000000002</c:v>
                </c:pt>
              </c:numCache>
            </c:numRef>
          </c:val>
          <c:smooth val="0"/>
          <c:extLst>
            <c:ext xmlns:c16="http://schemas.microsoft.com/office/drawing/2014/chart" uri="{C3380CC4-5D6E-409C-BE32-E72D297353CC}">
              <c16:uniqueId val="{00000001-0055-49BA-8B43-A8D00DC3D01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9" zoomScaleNormal="100" workbookViewId="0">
      <selection activeCell="BH81" sqref="BH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浅川町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tr">
        <f>データ!$M$6</f>
        <v>非設置</v>
      </c>
      <c r="AE8" s="73"/>
      <c r="AF8" s="73"/>
      <c r="AG8" s="73"/>
      <c r="AH8" s="73"/>
      <c r="AI8" s="73"/>
      <c r="AJ8" s="73"/>
      <c r="AK8" s="3"/>
      <c r="AL8" s="69">
        <f>データ!S6</f>
        <v>6341</v>
      </c>
      <c r="AM8" s="69"/>
      <c r="AN8" s="69"/>
      <c r="AO8" s="69"/>
      <c r="AP8" s="69"/>
      <c r="AQ8" s="69"/>
      <c r="AR8" s="69"/>
      <c r="AS8" s="69"/>
      <c r="AT8" s="68">
        <f>データ!T6</f>
        <v>37.43</v>
      </c>
      <c r="AU8" s="68"/>
      <c r="AV8" s="68"/>
      <c r="AW8" s="68"/>
      <c r="AX8" s="68"/>
      <c r="AY8" s="68"/>
      <c r="AZ8" s="68"/>
      <c r="BA8" s="68"/>
      <c r="BB8" s="68">
        <f>データ!U6</f>
        <v>169.41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42.21</v>
      </c>
      <c r="Q10" s="68"/>
      <c r="R10" s="68"/>
      <c r="S10" s="68"/>
      <c r="T10" s="68"/>
      <c r="U10" s="68"/>
      <c r="V10" s="68"/>
      <c r="W10" s="68">
        <f>データ!Q6</f>
        <v>98.75</v>
      </c>
      <c r="X10" s="68"/>
      <c r="Y10" s="68"/>
      <c r="Z10" s="68"/>
      <c r="AA10" s="68"/>
      <c r="AB10" s="68"/>
      <c r="AC10" s="68"/>
      <c r="AD10" s="69">
        <f>データ!R6</f>
        <v>3872</v>
      </c>
      <c r="AE10" s="69"/>
      <c r="AF10" s="69"/>
      <c r="AG10" s="69"/>
      <c r="AH10" s="69"/>
      <c r="AI10" s="69"/>
      <c r="AJ10" s="69"/>
      <c r="AK10" s="2"/>
      <c r="AL10" s="69">
        <f>データ!V6</f>
        <v>2660</v>
      </c>
      <c r="AM10" s="69"/>
      <c r="AN10" s="69"/>
      <c r="AO10" s="69"/>
      <c r="AP10" s="69"/>
      <c r="AQ10" s="69"/>
      <c r="AR10" s="69"/>
      <c r="AS10" s="69"/>
      <c r="AT10" s="68">
        <f>データ!W6</f>
        <v>1.08</v>
      </c>
      <c r="AU10" s="68"/>
      <c r="AV10" s="68"/>
      <c r="AW10" s="68"/>
      <c r="AX10" s="68"/>
      <c r="AY10" s="68"/>
      <c r="AZ10" s="68"/>
      <c r="BA10" s="68"/>
      <c r="BB10" s="68">
        <f>データ!X6</f>
        <v>2462.96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0ZGLKIbuwdvnPNLN5KesItZKy3YNifNLLCdi6eDVPZdVtFlo2+ONuLDKCJOlAq25jluYlD45i0AjI50ntHLCJw==" saltValue="Q+QBbNbIrjaRC6HwS6S70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75043</v>
      </c>
      <c r="D6" s="33">
        <f t="shared" si="3"/>
        <v>47</v>
      </c>
      <c r="E6" s="33">
        <f t="shared" si="3"/>
        <v>17</v>
      </c>
      <c r="F6" s="33">
        <f t="shared" si="3"/>
        <v>4</v>
      </c>
      <c r="G6" s="33">
        <f t="shared" si="3"/>
        <v>0</v>
      </c>
      <c r="H6" s="33" t="str">
        <f t="shared" si="3"/>
        <v>福島県　浅川町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42.21</v>
      </c>
      <c r="Q6" s="34">
        <f t="shared" si="3"/>
        <v>98.75</v>
      </c>
      <c r="R6" s="34">
        <f t="shared" si="3"/>
        <v>3872</v>
      </c>
      <c r="S6" s="34">
        <f t="shared" si="3"/>
        <v>6341</v>
      </c>
      <c r="T6" s="34">
        <f t="shared" si="3"/>
        <v>37.43</v>
      </c>
      <c r="U6" s="34">
        <f t="shared" si="3"/>
        <v>169.41</v>
      </c>
      <c r="V6" s="34">
        <f t="shared" si="3"/>
        <v>2660</v>
      </c>
      <c r="W6" s="34">
        <f t="shared" si="3"/>
        <v>1.08</v>
      </c>
      <c r="X6" s="34">
        <f t="shared" si="3"/>
        <v>2462.96</v>
      </c>
      <c r="Y6" s="35">
        <f>IF(Y7="",NA(),Y7)</f>
        <v>106.98</v>
      </c>
      <c r="Z6" s="35">
        <f t="shared" ref="Z6:AH6" si="4">IF(Z7="",NA(),Z7)</f>
        <v>117.04</v>
      </c>
      <c r="AA6" s="35">
        <f t="shared" si="4"/>
        <v>107.54</v>
      </c>
      <c r="AB6" s="35">
        <f t="shared" si="4"/>
        <v>107.91</v>
      </c>
      <c r="AC6" s="35">
        <f t="shared" si="4"/>
        <v>112.49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4542.16</v>
      </c>
      <c r="BG6" s="35">
        <f t="shared" ref="BG6:BO6" si="7">IF(BG7="",NA(),BG7)</f>
        <v>173.39</v>
      </c>
      <c r="BH6" s="35">
        <f t="shared" si="7"/>
        <v>111.53</v>
      </c>
      <c r="BI6" s="35">
        <f t="shared" si="7"/>
        <v>117.1</v>
      </c>
      <c r="BJ6" s="35">
        <f t="shared" si="7"/>
        <v>7.79</v>
      </c>
      <c r="BK6" s="35">
        <f t="shared" si="7"/>
        <v>1673.47</v>
      </c>
      <c r="BL6" s="35">
        <f t="shared" si="7"/>
        <v>1592.72</v>
      </c>
      <c r="BM6" s="35">
        <f t="shared" si="7"/>
        <v>1223.96</v>
      </c>
      <c r="BN6" s="35">
        <f t="shared" si="7"/>
        <v>1269.1500000000001</v>
      </c>
      <c r="BO6" s="35">
        <f t="shared" si="7"/>
        <v>1087.96</v>
      </c>
      <c r="BP6" s="34" t="str">
        <f>IF(BP7="","",IF(BP7="-","【-】","【"&amp;SUBSTITUTE(TEXT(BP7,"#,##0.00"),"-","△")&amp;"】"))</f>
        <v>【1,218.70】</v>
      </c>
      <c r="BQ6" s="35">
        <f>IF(BQ7="",NA(),BQ7)</f>
        <v>110.55</v>
      </c>
      <c r="BR6" s="35">
        <f t="shared" ref="BR6:BZ6" si="8">IF(BR7="",NA(),BR7)</f>
        <v>116.07</v>
      </c>
      <c r="BS6" s="35">
        <f t="shared" si="8"/>
        <v>112.03</v>
      </c>
      <c r="BT6" s="35">
        <f t="shared" si="8"/>
        <v>100</v>
      </c>
      <c r="BU6" s="35">
        <f t="shared" si="8"/>
        <v>120.3</v>
      </c>
      <c r="BV6" s="35">
        <f t="shared" si="8"/>
        <v>49.22</v>
      </c>
      <c r="BW6" s="35">
        <f t="shared" si="8"/>
        <v>53.7</v>
      </c>
      <c r="BX6" s="35">
        <f t="shared" si="8"/>
        <v>61.54</v>
      </c>
      <c r="BY6" s="35">
        <f t="shared" si="8"/>
        <v>63.97</v>
      </c>
      <c r="BZ6" s="35">
        <f t="shared" si="8"/>
        <v>59.67</v>
      </c>
      <c r="CA6" s="34" t="str">
        <f>IF(CA7="","",IF(CA7="-","【-】","【"&amp;SUBSTITUTE(TEXT(CA7,"#,##0.00"),"-","△")&amp;"】"))</f>
        <v>【74.17】</v>
      </c>
      <c r="CB6" s="35">
        <f>IF(CB7="",NA(),CB7)</f>
        <v>186.36</v>
      </c>
      <c r="CC6" s="35">
        <f t="shared" ref="CC6:CK6" si="9">IF(CC7="",NA(),CC7)</f>
        <v>175.76</v>
      </c>
      <c r="CD6" s="35">
        <f t="shared" si="9"/>
        <v>179.21</v>
      </c>
      <c r="CE6" s="35">
        <f t="shared" si="9"/>
        <v>200.06</v>
      </c>
      <c r="CF6" s="35">
        <f t="shared" si="9"/>
        <v>170.13</v>
      </c>
      <c r="CG6" s="35">
        <f t="shared" si="9"/>
        <v>332.02</v>
      </c>
      <c r="CH6" s="35">
        <f t="shared" si="9"/>
        <v>300.35000000000002</v>
      </c>
      <c r="CI6" s="35">
        <f t="shared" si="9"/>
        <v>267.86</v>
      </c>
      <c r="CJ6" s="35">
        <f t="shared" si="9"/>
        <v>256.82</v>
      </c>
      <c r="CK6" s="35">
        <f t="shared" si="9"/>
        <v>270.60000000000002</v>
      </c>
      <c r="CL6" s="34" t="str">
        <f>IF(CL7="","",IF(CL7="-","【-】","【"&amp;SUBSTITUTE(TEXT(CL7,"#,##0.00"),"-","△")&amp;"】"))</f>
        <v>【218.56】</v>
      </c>
      <c r="CM6" s="35">
        <f>IF(CM7="",NA(),CM7)</f>
        <v>19.600000000000001</v>
      </c>
      <c r="CN6" s="35">
        <f t="shared" ref="CN6:CV6" si="10">IF(CN7="",NA(),CN7)</f>
        <v>22.2</v>
      </c>
      <c r="CO6" s="35">
        <f t="shared" si="10"/>
        <v>23.67</v>
      </c>
      <c r="CP6" s="35">
        <f t="shared" si="10"/>
        <v>23.73</v>
      </c>
      <c r="CQ6" s="35">
        <f t="shared" si="10"/>
        <v>25.07</v>
      </c>
      <c r="CR6" s="35">
        <f t="shared" si="10"/>
        <v>36.65</v>
      </c>
      <c r="CS6" s="35">
        <f t="shared" si="10"/>
        <v>37.72</v>
      </c>
      <c r="CT6" s="35">
        <f t="shared" si="10"/>
        <v>37.08</v>
      </c>
      <c r="CU6" s="35">
        <f t="shared" si="10"/>
        <v>37.46</v>
      </c>
      <c r="CV6" s="35">
        <f t="shared" si="10"/>
        <v>37.65</v>
      </c>
      <c r="CW6" s="34" t="str">
        <f>IF(CW7="","",IF(CW7="-","【-】","【"&amp;SUBSTITUTE(TEXT(CW7,"#,##0.00"),"-","△")&amp;"】"))</f>
        <v>【42.86】</v>
      </c>
      <c r="CX6" s="35">
        <f>IF(CX7="",NA(),CX7)</f>
        <v>51.37</v>
      </c>
      <c r="CY6" s="35">
        <f t="shared" ref="CY6:DG6" si="11">IF(CY7="",NA(),CY7)</f>
        <v>54.75</v>
      </c>
      <c r="CZ6" s="35">
        <f t="shared" si="11"/>
        <v>57</v>
      </c>
      <c r="DA6" s="35">
        <f t="shared" si="11"/>
        <v>57.55</v>
      </c>
      <c r="DB6" s="35">
        <f t="shared" si="11"/>
        <v>58.65</v>
      </c>
      <c r="DC6" s="35">
        <f t="shared" si="11"/>
        <v>68.83</v>
      </c>
      <c r="DD6" s="35">
        <f t="shared" si="11"/>
        <v>68.459999999999994</v>
      </c>
      <c r="DE6" s="35">
        <f t="shared" si="11"/>
        <v>67.22</v>
      </c>
      <c r="DF6" s="35">
        <f t="shared" si="11"/>
        <v>67.459999999999994</v>
      </c>
      <c r="DG6" s="35">
        <f t="shared" si="11"/>
        <v>67.37</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0.06</v>
      </c>
      <c r="EO6" s="34" t="str">
        <f>IF(EO7="","",IF(EO7="-","【-】","【"&amp;SUBSTITUTE(TEXT(EO7,"#,##0.00"),"-","△")&amp;"】"))</f>
        <v>【0.28】</v>
      </c>
    </row>
    <row r="7" spans="1:145" s="36" customFormat="1" x14ac:dyDescent="0.15">
      <c r="A7" s="28"/>
      <c r="B7" s="37">
        <v>2019</v>
      </c>
      <c r="C7" s="37">
        <v>75043</v>
      </c>
      <c r="D7" s="37">
        <v>47</v>
      </c>
      <c r="E7" s="37">
        <v>17</v>
      </c>
      <c r="F7" s="37">
        <v>4</v>
      </c>
      <c r="G7" s="37">
        <v>0</v>
      </c>
      <c r="H7" s="37" t="s">
        <v>98</v>
      </c>
      <c r="I7" s="37" t="s">
        <v>99</v>
      </c>
      <c r="J7" s="37" t="s">
        <v>100</v>
      </c>
      <c r="K7" s="37" t="s">
        <v>101</v>
      </c>
      <c r="L7" s="37" t="s">
        <v>102</v>
      </c>
      <c r="M7" s="37" t="s">
        <v>103</v>
      </c>
      <c r="N7" s="38" t="s">
        <v>104</v>
      </c>
      <c r="O7" s="38" t="s">
        <v>105</v>
      </c>
      <c r="P7" s="38">
        <v>42.21</v>
      </c>
      <c r="Q7" s="38">
        <v>98.75</v>
      </c>
      <c r="R7" s="38">
        <v>3872</v>
      </c>
      <c r="S7" s="38">
        <v>6341</v>
      </c>
      <c r="T7" s="38">
        <v>37.43</v>
      </c>
      <c r="U7" s="38">
        <v>169.41</v>
      </c>
      <c r="V7" s="38">
        <v>2660</v>
      </c>
      <c r="W7" s="38">
        <v>1.08</v>
      </c>
      <c r="X7" s="38">
        <v>2462.96</v>
      </c>
      <c r="Y7" s="38">
        <v>106.98</v>
      </c>
      <c r="Z7" s="38">
        <v>117.04</v>
      </c>
      <c r="AA7" s="38">
        <v>107.54</v>
      </c>
      <c r="AB7" s="38">
        <v>107.91</v>
      </c>
      <c r="AC7" s="38">
        <v>112.49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4542.16</v>
      </c>
      <c r="BG7" s="38">
        <v>173.39</v>
      </c>
      <c r="BH7" s="38">
        <v>111.53</v>
      </c>
      <c r="BI7" s="38">
        <v>117.1</v>
      </c>
      <c r="BJ7" s="38">
        <v>7.79</v>
      </c>
      <c r="BK7" s="38">
        <v>1673.47</v>
      </c>
      <c r="BL7" s="38">
        <v>1592.72</v>
      </c>
      <c r="BM7" s="38">
        <v>1223.96</v>
      </c>
      <c r="BN7" s="38">
        <v>1269.1500000000001</v>
      </c>
      <c r="BO7" s="38">
        <v>1087.96</v>
      </c>
      <c r="BP7" s="38">
        <v>1218.7</v>
      </c>
      <c r="BQ7" s="38">
        <v>110.55</v>
      </c>
      <c r="BR7" s="38">
        <v>116.07</v>
      </c>
      <c r="BS7" s="38">
        <v>112.03</v>
      </c>
      <c r="BT7" s="38">
        <v>100</v>
      </c>
      <c r="BU7" s="38">
        <v>120.3</v>
      </c>
      <c r="BV7" s="38">
        <v>49.22</v>
      </c>
      <c r="BW7" s="38">
        <v>53.7</v>
      </c>
      <c r="BX7" s="38">
        <v>61.54</v>
      </c>
      <c r="BY7" s="38">
        <v>63.97</v>
      </c>
      <c r="BZ7" s="38">
        <v>59.67</v>
      </c>
      <c r="CA7" s="38">
        <v>74.17</v>
      </c>
      <c r="CB7" s="38">
        <v>186.36</v>
      </c>
      <c r="CC7" s="38">
        <v>175.76</v>
      </c>
      <c r="CD7" s="38">
        <v>179.21</v>
      </c>
      <c r="CE7" s="38">
        <v>200.06</v>
      </c>
      <c r="CF7" s="38">
        <v>170.13</v>
      </c>
      <c r="CG7" s="38">
        <v>332.02</v>
      </c>
      <c r="CH7" s="38">
        <v>300.35000000000002</v>
      </c>
      <c r="CI7" s="38">
        <v>267.86</v>
      </c>
      <c r="CJ7" s="38">
        <v>256.82</v>
      </c>
      <c r="CK7" s="38">
        <v>270.60000000000002</v>
      </c>
      <c r="CL7" s="38">
        <v>218.56</v>
      </c>
      <c r="CM7" s="38">
        <v>19.600000000000001</v>
      </c>
      <c r="CN7" s="38">
        <v>22.2</v>
      </c>
      <c r="CO7" s="38">
        <v>23.67</v>
      </c>
      <c r="CP7" s="38">
        <v>23.73</v>
      </c>
      <c r="CQ7" s="38">
        <v>25.07</v>
      </c>
      <c r="CR7" s="38">
        <v>36.65</v>
      </c>
      <c r="CS7" s="38">
        <v>37.72</v>
      </c>
      <c r="CT7" s="38">
        <v>37.08</v>
      </c>
      <c r="CU7" s="38">
        <v>37.46</v>
      </c>
      <c r="CV7" s="38">
        <v>37.65</v>
      </c>
      <c r="CW7" s="38">
        <v>42.86</v>
      </c>
      <c r="CX7" s="38">
        <v>51.37</v>
      </c>
      <c r="CY7" s="38">
        <v>54.75</v>
      </c>
      <c r="CZ7" s="38">
        <v>57</v>
      </c>
      <c r="DA7" s="38">
        <v>57.55</v>
      </c>
      <c r="DB7" s="38">
        <v>58.65</v>
      </c>
      <c r="DC7" s="38">
        <v>68.83</v>
      </c>
      <c r="DD7" s="38">
        <v>68.459999999999994</v>
      </c>
      <c r="DE7" s="38">
        <v>67.22</v>
      </c>
      <c r="DF7" s="38">
        <v>67.459999999999994</v>
      </c>
      <c r="DG7" s="38">
        <v>67.37</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0.06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