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ED3CACB7-4B80-46AB-91C2-992C81742C9C}" xr6:coauthVersionLast="46" xr6:coauthVersionMax="46" xr10:uidLastSave="{00000000-0000-0000-0000-000000000000}"/>
  <workbookProtection workbookAlgorithmName="SHA-512" workbookHashValue="AwUm8IqXA81yqRXzWoz86Hd11/ITjYuiNmp5KsEr8TRlrxZP9lVjjBINDgvfwslNzFM4DxYxhZzGF2LuN+v7rQ==" workbookSaltValue="X3GbdzvbicntepzwTvLqZ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<sst xmlns="http://schemas.openxmlformats.org/spreadsheetml/2006/main" count="228" uniqueCount="114">
  <si>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</si>
  <si>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</si>
  <si>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</si>
  <si>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</si>
  <si>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</si>
  <si>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</si>
  <si>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</si>
  <si>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</si>
  <si>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</si>
  <si>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</si>
  <si>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</si>
  <si>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</si>
  <si>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</si>
  <si>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</si>
  <si>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</si>
  <si>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</si>
  <si>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</si>
  <si>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</si>
  <si>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</si>
  <si>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</si>
  <si>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</si>
  <si>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</si>
  <si>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</si>
  <si>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</si>
  <si>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</si>
  <si>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</si>
  <si>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</si>
  <si>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</si>
  <si>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</si>
  <si>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</si>
  <si>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</si>
  <si>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</si>
  <si>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</si>
  <si>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</si>
  <si>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</si>
  <si>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</si>
  <si>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</si>
  <si>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</si>
  <si>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</si>
  <si>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</si>
  <si>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</si>
  <si>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</si>
  <si>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</si>
  <si>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</si>
  <si>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</si>
  <si>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</si>
  <si>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</si>
  <si>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</si>
  <si>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</si>
  <si>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</si>
  <si>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</si>
  <si>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</si>
  <si>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</si>
  <si>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</si>
  <si>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</si>
  <si>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</si>
  <si>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</si>
  <si>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</si>
  <si>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</si>
  <si>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</si>
  <si>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</si>
  <si>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</si>
  <si>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</si>
  <si>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</si>
  <si>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</si>
  <si>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</si>
  <si>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</si>
  <si>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</si>
  <si>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</si>
  <si>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</si>
  <si>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</si>
  <si>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</si>
  <si>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</si>
  <si>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</si>
  <si>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</si>
  <si>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</si>
  <si>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</si>
  <si>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</si>
  <si>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</si>
  <si>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</si>
  <si>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</si>
  <si>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</si>
  <si>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</si>
  <si>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</si>
  <si>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</si>
  <si>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</si>
  <si>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</si>
  <si>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</si>
  <si>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</si>
  <si>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</si>
  <si>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</si>
  <si>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</si>
  <si>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</si>
  <si>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</si>
  <si>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</si>
  <si>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</si>
  <si>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</si>
  <si>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</si>
  <si>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</si>
  <si>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</si>
  <si>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</si>
  <si>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</si>
  <si>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</si>
  <si>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</si>
  <si>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</si>
  <si>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</si>
  <si>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</si>
  <si>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</si>
  <si>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</si>
  <si>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</si>
  <si>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</si>
  <si>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有形固定資産減価償却率は年々増加しており、管路経年化率も平成30年度より急激に増加したため、一時期に集中して整備された管路が大量に更新時期を迎え、耐用年数を経過した管路が大幅に増えていることがわかる。管路の更新には多額の費用と時間を要するが、計画的に管路の更新を行い費用の平準化を図りながら更新を行う必要がある。</t>
    <rPh sb="0" eb="2">
      <t>ユウケイ</t>
    </rPh>
    <rPh sb="2" eb="4">
      <t>コテイ</t>
    </rPh>
    <rPh sb="4" eb="6">
      <t>シサン</t>
    </rPh>
    <rPh sb="6" eb="8">
      <t>ゲンカ</t>
    </rPh>
    <rPh sb="8" eb="11">
      <t>ショウキャクリツ</t>
    </rPh>
    <rPh sb="12" eb="14">
      <t>ネンネン</t>
    </rPh>
    <rPh sb="14" eb="16">
      <t>ゾウカ</t>
    </rPh>
    <rPh sb="21" eb="23">
      <t>カンロ</t>
    </rPh>
    <rPh sb="23" eb="27">
      <t>ケイネンカリツ</t>
    </rPh>
    <rPh sb="28" eb="30">
      <t>ヘイセイ</t>
    </rPh>
    <rPh sb="32" eb="33">
      <t>ネン</t>
    </rPh>
    <rPh sb="33" eb="34">
      <t>ド</t>
    </rPh>
    <rPh sb="36" eb="38">
      <t>キュウゲキ</t>
    </rPh>
    <rPh sb="39" eb="41">
      <t>ゾウカ</t>
    </rPh>
    <rPh sb="46" eb="49">
      <t>イチジキ</t>
    </rPh>
    <rPh sb="59" eb="61">
      <t>カンロ</t>
    </rPh>
    <rPh sb="73" eb="75">
      <t>タイヨウ</t>
    </rPh>
    <rPh sb="75" eb="77">
      <t>ネンスウ</t>
    </rPh>
    <rPh sb="78" eb="80">
      <t>ケイカ</t>
    </rPh>
    <rPh sb="85" eb="87">
      <t>オオハバ</t>
    </rPh>
    <rPh sb="88" eb="89">
      <t>フ</t>
    </rPh>
    <rPh sb="100" eb="102">
      <t>カンロ</t>
    </rPh>
    <rPh sb="108" eb="109">
      <t>ガク</t>
    </rPh>
    <rPh sb="145" eb="147">
      <t>コウシン</t>
    </rPh>
    <rPh sb="148" eb="149">
      <t>オコナ</t>
    </rPh>
    <rPh sb="150" eb="152">
      <t>ヒツヨウ</t>
    </rPh>
    <phoneticPr fontId="4"/>
  </si>
  <si>
    <t>給水人口の減少に伴い料金収入が減少する反面、施設の更新や修繕、管路の老朽化対策及び企業債償還金の費用が増加し厳しい経営が予想される。今後は水需要の動向に注意しながら施設の耐震化や管路の更新を行い、収益を確保するためにも水道料金の改正も視野に入れ、健全で効率的な経営の取り組みを行う必要がある。</t>
    <rPh sb="0" eb="2">
      <t>キュウスイ</t>
    </rPh>
    <rPh sb="8" eb="9">
      <t>トモナ</t>
    </rPh>
    <rPh sb="10" eb="12">
      <t>リョウキン</t>
    </rPh>
    <rPh sb="12" eb="14">
      <t>シュウニュウ</t>
    </rPh>
    <rPh sb="66" eb="68">
      <t>コンゴ</t>
    </rPh>
    <rPh sb="87" eb="88">
      <t>カ</t>
    </rPh>
    <rPh sb="89" eb="91">
      <t>カンロ</t>
    </rPh>
    <rPh sb="95" eb="96">
      <t>オコナ</t>
    </rPh>
    <rPh sb="98" eb="100">
      <t>シュウエキ</t>
    </rPh>
    <rPh sb="101" eb="103">
      <t>カクホ</t>
    </rPh>
    <rPh sb="109" eb="111">
      <t>スイドウ</t>
    </rPh>
    <rPh sb="114" eb="116">
      <t>カイセイ</t>
    </rPh>
    <rPh sb="117" eb="119">
      <t>シヤ</t>
    </rPh>
    <rPh sb="120" eb="121">
      <t>イ</t>
    </rPh>
    <rPh sb="123" eb="125">
      <t>ケンゼン</t>
    </rPh>
    <rPh sb="126" eb="129">
      <t>コウリツテキ</t>
    </rPh>
    <rPh sb="138" eb="139">
      <t>オコナ</t>
    </rPh>
    <rPh sb="140" eb="142">
      <t>ヒツヨウ</t>
    </rPh>
    <phoneticPr fontId="4"/>
  </si>
  <si>
    <t>①経常収支比率は100％を下回っており、類似団体と比較しても低い数値である。経常費用の削減や財源の確保等、検討を行う必要がある。
②高い比率で推移しており多額な累積欠損金を抱えている。欠損金解消のためには営業収益の増加が必要であり、健全な経営を行うためには水道料金等の見直しも必要である。
③流動比率は、類似団体と比較して概ね同程度である。今後も数値に注視しながら経営を行う必要がある。
④企業債残高対給水収益比率は類似団体と比ベて高い。企業債の借入れに依存していることが要因であり、今後も増加すると考えられる。
⑤料金回収率は100％を下回っており、給水収益で賄えていない状況である。
⑥給水原価は類似団体平均値を下回っているため、今後も事業の効率化や経常費用の抑制に努める。
⑦施設利用率は類似団体と比較しても高く、概ね適切な施設規模であると考えられる。
⑧配水管及び給水管の老朽化等の影響により有収率が減少しているため、漏水調査等の対策を講じる必要がある。</t>
    <rPh sb="1" eb="3">
      <t>ケイジョウ</t>
    </rPh>
    <rPh sb="3" eb="5">
      <t>シュウシ</t>
    </rPh>
    <rPh sb="5" eb="7">
      <t>ヒリツ</t>
    </rPh>
    <rPh sb="13" eb="15">
      <t>シタマワ</t>
    </rPh>
    <rPh sb="20" eb="22">
      <t>ルイジ</t>
    </rPh>
    <rPh sb="22" eb="24">
      <t>ダンタイ</t>
    </rPh>
    <rPh sb="25" eb="27">
      <t>ヒカク</t>
    </rPh>
    <rPh sb="30" eb="31">
      <t>ヒク</t>
    </rPh>
    <rPh sb="32" eb="34">
      <t>スウチ</t>
    </rPh>
    <rPh sb="38" eb="40">
      <t>ケイジョウ</t>
    </rPh>
    <rPh sb="40" eb="42">
      <t>ヒヨウ</t>
    </rPh>
    <rPh sb="43" eb="45">
      <t>サクゲン</t>
    </rPh>
    <rPh sb="48" eb="50">
      <t>カクホ</t>
    </rPh>
    <rPh sb="50" eb="51">
      <t>トウ</t>
    </rPh>
    <rPh sb="53" eb="55">
      <t>ケントウ</t>
    </rPh>
    <rPh sb="56" eb="57">
      <t>オコナ</t>
    </rPh>
    <rPh sb="68" eb="70">
      <t>ヒリツ</t>
    </rPh>
    <rPh sb="77" eb="79">
      <t>タガク</t>
    </rPh>
    <rPh sb="102" eb="104">
      <t>エイギョウ</t>
    </rPh>
    <rPh sb="116" eb="118">
      <t>ケンゼン</t>
    </rPh>
    <rPh sb="119" eb="121">
      <t>ケイエイ</t>
    </rPh>
    <rPh sb="122" eb="123">
      <t>オコナ</t>
    </rPh>
    <rPh sb="132" eb="133">
      <t>トウ</t>
    </rPh>
    <rPh sb="134" eb="136">
      <t>ミナオ</t>
    </rPh>
    <rPh sb="157" eb="159">
      <t>ヒカク</t>
    </rPh>
    <rPh sb="161" eb="162">
      <t>オオム</t>
    </rPh>
    <rPh sb="163" eb="164">
      <t>ドウ</t>
    </rPh>
    <rPh sb="164" eb="166">
      <t>テイド</t>
    </rPh>
    <rPh sb="182" eb="184">
      <t>ケイエイ</t>
    </rPh>
    <rPh sb="185" eb="186">
      <t>オコナ</t>
    </rPh>
    <rPh sb="187" eb="189">
      <t>ヒツヨウ</t>
    </rPh>
    <rPh sb="227" eb="229">
      <t>イゾン</t>
    </rPh>
    <rPh sb="242" eb="244">
      <t>コンゴ</t>
    </rPh>
    <rPh sb="245" eb="247">
      <t>ゾウカ</t>
    </rPh>
    <rPh sb="250" eb="251">
      <t>カンガ</t>
    </rPh>
    <rPh sb="276" eb="278">
      <t>キュウスイ</t>
    </rPh>
    <rPh sb="278" eb="280">
      <t>シュウエキ</t>
    </rPh>
    <rPh sb="281" eb="282">
      <t>マカナ</t>
    </rPh>
    <rPh sb="308" eb="309">
      <t>シタ</t>
    </rPh>
    <rPh sb="327" eb="329">
      <t>ケイジョウ</t>
    </rPh>
    <rPh sb="332" eb="334">
      <t>ヨクセイ</t>
    </rPh>
    <rPh sb="335" eb="336">
      <t>ツト</t>
    </rPh>
    <rPh sb="426" eb="429">
      <t>ハイスイカン</t>
    </rPh>
    <rPh sb="429" eb="430">
      <t>オヨキュウスイカントウトウユウシュウリツゲンショウロウスイチョウサトウ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</si>
</sst>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0.48</c:v>
                </c:pt>
                <c:pt idx="1">
                  <c:v>2.52</c:v>
                </c:pt>
                <c:pt idx="2">
                  <c:v>0.2</c:v>
                </c:pt>
                <c:pt idx="3">
                  <c:v>0.36</c:v>
                </c:pt>
                <c:pt idx="4">
                  <c:v>0.12</c:v>
                </c:pt>
              </c:numCache>
            </c:numRef>
          </c:val>
          <c:extLst>
            <c:ext xmlns:c16="http://schemas.microsoft.com/office/drawing/2014/chart" uri="{C3380CC4-5D6E-409C-BE32-E72D297353CC}">
              <c16:uniqueId val="{00000000-6039-43C3-9C05-F4D5C31FA3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6039-43C3-9C05-F4D5C31FA3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61.78</c:v>
                </c:pt>
                <c:pt idx="1">
                  <c:v>62</c:v>
                </c:pt>
                <c:pt idx="2">
                  <c:v>65.040000000000006</c:v>
                </c:pt>
                <c:pt idx="3">
                  <c:v>66.25</c:v>
                </c:pt>
                <c:pt idx="4">
                  <c:v>65.41</c:v>
                </c:pt>
              </c:numCache>
            </c:numRef>
          </c:val>
          <c:extLst>
            <c:ext xmlns:c16="http://schemas.microsoft.com/office/drawing/2014/chart" uri="{C3380CC4-5D6E-409C-BE32-E72D297353CC}">
              <c16:uniqueId val="{00000000-B5B1-46F6-8261-33B7350DB2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B5B1-46F6-8261-33B7350DB2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85.02</c:v>
                </c:pt>
                <c:pt idx="1">
                  <c:v>84.74</c:v>
                </c:pt>
                <c:pt idx="2">
                  <c:v>81.38</c:v>
                </c:pt>
                <c:pt idx="3">
                  <c:v>78.81</c:v>
                </c:pt>
                <c:pt idx="4">
                  <c:v>78.040000000000006</c:v>
                </c:pt>
              </c:numCache>
            </c:numRef>
          </c:val>
          <c:extLst>
            <c:ext xmlns:c16="http://schemas.microsoft.com/office/drawing/2014/chart" uri="{C3380CC4-5D6E-409C-BE32-E72D297353CC}">
              <c16:uniqueId val="{00000000-9DC7-4DA9-AD6D-AB20075C130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9DC7-4DA9-AD6D-AB20075C130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93.72</c:v>
                </c:pt>
                <c:pt idx="1">
                  <c:v>101.19</c:v>
                </c:pt>
                <c:pt idx="2">
                  <c:v>102.07</c:v>
                </c:pt>
                <c:pt idx="3">
                  <c:v>97.85</c:v>
                </c:pt>
                <c:pt idx="4">
                  <c:v>98.28</c:v>
                </c:pt>
              </c:numCache>
            </c:numRef>
          </c:val>
          <c:extLst>
            <c:ext xmlns:c16="http://schemas.microsoft.com/office/drawing/2014/chart" uri="{C3380CC4-5D6E-409C-BE32-E72D297353CC}">
              <c16:uniqueId val="{00000000-E417-44C3-9091-43C48C482C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E417-44C3-9091-43C48C482C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30.53</c:v>
                </c:pt>
                <c:pt idx="1">
                  <c:v>32.57</c:v>
                </c:pt>
                <c:pt idx="2">
                  <c:v>34.78</c:v>
                </c:pt>
                <c:pt idx="3">
                  <c:v>37.19</c:v>
                </c:pt>
                <c:pt idx="4">
                  <c:v>39.11</c:v>
                </c:pt>
              </c:numCache>
            </c:numRef>
          </c:val>
          <c:extLst>
            <c:ext xmlns:c16="http://schemas.microsoft.com/office/drawing/2014/chart" uri="{C3380CC4-5D6E-409C-BE32-E72D297353CC}">
              <c16:uniqueId val="{00000000-778B-475B-AA1D-4AF601D4B7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778B-475B-AA1D-4AF601D4B7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15.03</c:v>
                </c:pt>
                <c:pt idx="1">
                  <c:v>14.98</c:v>
                </c:pt>
                <c:pt idx="2">
                  <c:v>14.76</c:v>
                </c:pt>
                <c:pt idx="3">
                  <c:v>33.619999999999997</c:v>
                </c:pt>
                <c:pt idx="4">
                  <c:v>36.299999999999997</c:v>
                </c:pt>
              </c:numCache>
            </c:numRef>
          </c:val>
          <c:extLst>
            <c:ext xmlns:c16="http://schemas.microsoft.com/office/drawing/2014/chart" uri="{C3380CC4-5D6E-409C-BE32-E72D297353CC}">
              <c16:uniqueId val="{00000000-B776-4BAE-9526-FD5FC35E13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B776-4BAE-9526-FD5FC35E13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120.86</c:v>
                </c:pt>
                <c:pt idx="1">
                  <c:v>119.08</c:v>
                </c:pt>
                <c:pt idx="2">
                  <c:v>114.63</c:v>
                </c:pt>
                <c:pt idx="3">
                  <c:v>120.04</c:v>
                </c:pt>
                <c:pt idx="4">
                  <c:v>125.1</c:v>
                </c:pt>
              </c:numCache>
            </c:numRef>
          </c:val>
          <c:extLst>
            <c:ext xmlns:c16="http://schemas.microsoft.com/office/drawing/2014/chart" uri="{C3380CC4-5D6E-409C-BE32-E72D297353CC}">
              <c16:uniqueId val="{00000000-7286-4D18-967D-EBA1E69A4A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7286-4D18-967D-EBA1E69A4A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626.09</c:v>
                </c:pt>
                <c:pt idx="1">
                  <c:v>339.7</c:v>
                </c:pt>
                <c:pt idx="2">
                  <c:v>284.57</c:v>
                </c:pt>
                <c:pt idx="3">
                  <c:v>452.22</c:v>
                </c:pt>
                <c:pt idx="4">
                  <c:v>320.17</c:v>
                </c:pt>
              </c:numCache>
            </c:numRef>
          </c:val>
          <c:extLst>
            <c:ext xmlns:c16="http://schemas.microsoft.com/office/drawing/2014/chart" uri="{C3380CC4-5D6E-409C-BE32-E72D297353CC}">
              <c16:uniqueId val="{00000000-0368-416F-A6B3-70997438A7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0368-416F-A6B3-70997438A7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731.89</c:v>
                </c:pt>
                <c:pt idx="1">
                  <c:v>697.63</c:v>
                </c:pt>
                <c:pt idx="2">
                  <c:v>670.19</c:v>
                </c:pt>
                <c:pt idx="3">
                  <c:v>672.47</c:v>
                </c:pt>
                <c:pt idx="4">
                  <c:v>707.31</c:v>
                </c:pt>
              </c:numCache>
            </c:numRef>
          </c:val>
          <c:extLst>
            <c:ext xmlns:c16="http://schemas.microsoft.com/office/drawing/2014/chart" uri="{C3380CC4-5D6E-409C-BE32-E72D297353CC}">
              <c16:uniqueId val="{00000000-4DEF-404D-A2AA-EDF012E182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4DEF-404D-A2AA-EDF012E182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77.260000000000005</c:v>
                </c:pt>
                <c:pt idx="1">
                  <c:v>88.88</c:v>
                </c:pt>
                <c:pt idx="2">
                  <c:v>89.81</c:v>
                </c:pt>
                <c:pt idx="3">
                  <c:v>86.58</c:v>
                </c:pt>
                <c:pt idx="4">
                  <c:v>87.09</c:v>
                </c:pt>
              </c:numCache>
            </c:numRef>
          </c:val>
          <c:extLst>
            <c:ext xmlns:c16="http://schemas.microsoft.com/office/drawing/2014/chart" uri="{C3380CC4-5D6E-409C-BE32-E72D297353CC}">
              <c16:uniqueId val="{00000000-F5E5-4589-A53E-FFDF8EE5F8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F5E5-4589-A53E-FFDF8EE5F8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234.94</c:v>
                </c:pt>
                <c:pt idx="1">
                  <c:v>203.98</c:v>
                </c:pt>
                <c:pt idx="2">
                  <c:v>201.88</c:v>
                </c:pt>
                <c:pt idx="3">
                  <c:v>209.22</c:v>
                </c:pt>
                <c:pt idx="4">
                  <c:v>208.46</c:v>
                </c:pt>
              </c:numCache>
            </c:numRef>
          </c:val>
          <c:extLst>
            <c:ext xmlns:c16="http://schemas.microsoft.com/office/drawing/2014/chart" uri="{C3380CC4-5D6E-409C-BE32-E72D297353CC}">
              <c16:uniqueId val="{00000000-E3BD-464B-B594-45D393B0C0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E3BD-464B-B594-45D393B0C0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浅川町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6341</v>
      </c>
      <c r="AM8" s="61"/>
      <c r="AN8" s="61"/>
      <c r="AO8" s="61"/>
      <c r="AP8" s="61"/>
      <c r="AQ8" s="61"/>
      <c r="AR8" s="61"/>
      <c r="AS8" s="61"/>
      <c r="AT8" s="52">
        <f>データ!$S$6</f>
        <v>37.43</v>
      </c>
      <c r="AU8" s="53"/>
      <c r="AV8" s="53"/>
      <c r="AW8" s="53"/>
      <c r="AX8" s="53"/>
      <c r="AY8" s="53"/>
      <c r="AZ8" s="53"/>
      <c r="BA8" s="53"/>
      <c r="BB8" s="54">
        <f>データ!$T$6</f>
        <v>169.41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69.930000000000007</v>
      </c>
      <c r="J10" s="53"/>
      <c r="K10" s="53"/>
      <c r="L10" s="53"/>
      <c r="M10" s="53"/>
      <c r="N10" s="53"/>
      <c r="O10" s="64"/>
      <c r="P10" s="54">
        <f>データ!$P$6</f>
        <v>98.82</v>
      </c>
      <c r="Q10" s="54"/>
      <c r="R10" s="54"/>
      <c r="S10" s="54"/>
      <c r="T10" s="54"/>
      <c r="U10" s="54"/>
      <c r="V10" s="54"/>
      <c r="W10" s="61">
        <f>データ!$Q$6</f>
        <v>3575</v>
      </c>
      <c r="X10" s="61"/>
      <c r="Y10" s="61"/>
      <c r="Z10" s="61"/>
      <c r="AA10" s="61"/>
      <c r="AB10" s="61"/>
      <c r="AC10" s="61"/>
      <c r="AD10" s="2"/>
      <c r="AE10" s="2"/>
      <c r="AF10" s="2"/>
      <c r="AG10" s="2"/>
      <c r="AH10" s="4"/>
      <c r="AI10" s="4"/>
      <c r="AJ10" s="4"/>
      <c r="AK10" s="4"/>
      <c r="AL10" s="61">
        <f>データ!$U$6</f>
        <v>6017</v>
      </c>
      <c r="AM10" s="61"/>
      <c r="AN10" s="61"/>
      <c r="AO10" s="61"/>
      <c r="AP10" s="61"/>
      <c r="AQ10" s="61"/>
      <c r="AR10" s="61"/>
      <c r="AS10" s="61"/>
      <c r="AT10" s="52">
        <f>データ!$V$6</f>
        <v>36.5</v>
      </c>
      <c r="AU10" s="53"/>
      <c r="AV10" s="53"/>
      <c r="AW10" s="53"/>
      <c r="AX10" s="53"/>
      <c r="AY10" s="53"/>
      <c r="AZ10" s="53"/>
      <c r="BA10" s="53"/>
      <c r="BB10" s="54">
        <f>データ!$W$6</f>
        <v>164.85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uKDHsCVs6YuzQbFz6iv0b8Cv2WgnYzZtF6WOtPXuNEWSe52XWWkm6uDb/kG2IghEq0AYp1vKSEDHsih2fazhA==" saltValue="we0mc1GdnaIYEOqPZ5q7I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75043</v>
      </c>
      <c r="D6" s="34">
        <f t="shared" si="3"/>
        <v>46</v>
      </c>
      <c r="E6" s="34">
        <f t="shared" si="3"/>
        <v>1</v>
      </c>
      <c r="F6" s="34">
        <f t="shared" si="3"/>
        <v>0</v>
      </c>
      <c r="G6" s="34">
        <f t="shared" si="3"/>
        <v>1</v>
      </c>
      <c r="H6" s="34" t="str">
        <f t="shared" si="3"/>
        <v>福島県　浅川町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69.930000000000007</v>
      </c>
      <c r="P6" s="35">
        <f t="shared" si="3"/>
        <v>98.82</v>
      </c>
      <c r="Q6" s="35">
        <f t="shared" si="3"/>
        <v>3575</v>
      </c>
      <c r="R6" s="35">
        <f t="shared" si="3"/>
        <v>6341</v>
      </c>
      <c r="S6" s="35">
        <f t="shared" si="3"/>
        <v>37.43</v>
      </c>
      <c r="T6" s="35">
        <f t="shared" si="3"/>
        <v>169.41</v>
      </c>
      <c r="U6" s="35">
        <f t="shared" si="3"/>
        <v>6017</v>
      </c>
      <c r="V6" s="35">
        <f t="shared" si="3"/>
        <v>36.5</v>
      </c>
      <c r="W6" s="35">
        <f t="shared" si="3"/>
        <v>164.85</v>
      </c>
      <c r="X6" s="36">
        <f>IF(X7="",NA(),X7)</f>
        <v>93.72</v>
      </c>
      <c r="Y6" s="36">
        <f t="shared" ref="Y6:AG6" si="4">IF(Y7="",NA(),Y7)</f>
        <v>101.19</v>
      </c>
      <c r="Z6" s="36">
        <f t="shared" si="4"/>
        <v>102.07</v>
      </c>
      <c r="AA6" s="36">
        <f t="shared" si="4"/>
        <v>97.85</v>
      </c>
      <c r="AB6" s="36">
        <f t="shared" si="4"/>
        <v>98.28</v>
      </c>
      <c r="AC6" s="36">
        <f t="shared" si="4"/>
        <v>106.62</v>
      </c>
      <c r="AD6" s="36">
        <f t="shared" si="4"/>
        <v>107.95</v>
      </c>
      <c r="AE6" s="36">
        <f t="shared" si="4"/>
        <v>104.47</v>
      </c>
      <c r="AF6" s="36">
        <f t="shared" si="4"/>
        <v>103.81</v>
      </c>
      <c r="AG6" s="36">
        <f t="shared" si="4"/>
        <v>104.35</v>
      </c>
      <c r="AH6" s="35" t="str">
        <f>IF(AH7="","",IF(AH7="-","【-】","【"&amp;SUBSTITUTE(TEXT(AH7,"#,##0.00"),"-","△")&amp;"】"))</f>
        <v>【112.01】</v>
      </c>
      <c r="AI6" s="36">
        <f>IF(AI7="",NA(),AI7)</f>
        <v>120.86</v>
      </c>
      <c r="AJ6" s="36">
        <f t="shared" ref="AJ6:AR6" si="5">IF(AJ7="",NA(),AJ7)</f>
        <v>119.08</v>
      </c>
      <c r="AK6" s="36">
        <f t="shared" si="5"/>
        <v>114.63</v>
      </c>
      <c r="AL6" s="36">
        <f t="shared" si="5"/>
        <v>120.04</v>
      </c>
      <c r="AM6" s="36">
        <f t="shared" si="5"/>
        <v>125.1</v>
      </c>
      <c r="AN6" s="36">
        <f t="shared" si="5"/>
        <v>12.59</v>
      </c>
      <c r="AO6" s="36">
        <f t="shared" si="5"/>
        <v>12.44</v>
      </c>
      <c r="AP6" s="36">
        <f t="shared" si="5"/>
        <v>16.399999999999999</v>
      </c>
      <c r="AQ6" s="36">
        <f t="shared" si="5"/>
        <v>25.66</v>
      </c>
      <c r="AR6" s="36">
        <f t="shared" si="5"/>
        <v>21.69</v>
      </c>
      <c r="AS6" s="35" t="str">
        <f>IF(AS7="","",IF(AS7="-","【-】","【"&amp;SUBSTITUTE(TEXT(AS7,"#,##0.00"),"-","△")&amp;"】"))</f>
        <v>【1.08】</v>
      </c>
      <c r="AT6" s="36">
        <f>IF(AT7="",NA(),AT7)</f>
        <v>626.09</v>
      </c>
      <c r="AU6" s="36">
        <f t="shared" ref="AU6:BC6" si="6">IF(AU7="",NA(),AU7)</f>
        <v>339.7</v>
      </c>
      <c r="AV6" s="36">
        <f t="shared" si="6"/>
        <v>284.57</v>
      </c>
      <c r="AW6" s="36">
        <f t="shared" si="6"/>
        <v>452.22</v>
      </c>
      <c r="AX6" s="36">
        <f t="shared" si="6"/>
        <v>320.17</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731.89</v>
      </c>
      <c r="BF6" s="36">
        <f t="shared" ref="BF6:BN6" si="7">IF(BF7="",NA(),BF7)</f>
        <v>697.63</v>
      </c>
      <c r="BG6" s="36">
        <f t="shared" si="7"/>
        <v>670.19</v>
      </c>
      <c r="BH6" s="36">
        <f t="shared" si="7"/>
        <v>672.47</v>
      </c>
      <c r="BI6" s="36">
        <f t="shared" si="7"/>
        <v>707.31</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77.260000000000005</v>
      </c>
      <c r="BQ6" s="36">
        <f t="shared" ref="BQ6:BY6" si="8">IF(BQ7="",NA(),BQ7)</f>
        <v>88.88</v>
      </c>
      <c r="BR6" s="36">
        <f t="shared" si="8"/>
        <v>89.81</v>
      </c>
      <c r="BS6" s="36">
        <f t="shared" si="8"/>
        <v>86.58</v>
      </c>
      <c r="BT6" s="36">
        <f t="shared" si="8"/>
        <v>87.09</v>
      </c>
      <c r="BU6" s="36">
        <f t="shared" si="8"/>
        <v>92.76</v>
      </c>
      <c r="BV6" s="36">
        <f t="shared" si="8"/>
        <v>93.28</v>
      </c>
      <c r="BW6" s="36">
        <f t="shared" si="8"/>
        <v>87.51</v>
      </c>
      <c r="BX6" s="36">
        <f t="shared" si="8"/>
        <v>84.77</v>
      </c>
      <c r="BY6" s="36">
        <f t="shared" si="8"/>
        <v>87.11</v>
      </c>
      <c r="BZ6" s="35" t="str">
        <f>IF(BZ7="","",IF(BZ7="-","【-】","【"&amp;SUBSTITUTE(TEXT(BZ7,"#,##0.00"),"-","△")&amp;"】"))</f>
        <v>【103.24】</v>
      </c>
      <c r="CA6" s="36">
        <f>IF(CA7="",NA(),CA7)</f>
        <v>234.94</v>
      </c>
      <c r="CB6" s="36">
        <f t="shared" ref="CB6:CJ6" si="9">IF(CB7="",NA(),CB7)</f>
        <v>203.98</v>
      </c>
      <c r="CC6" s="36">
        <f t="shared" si="9"/>
        <v>201.88</v>
      </c>
      <c r="CD6" s="36">
        <f t="shared" si="9"/>
        <v>209.22</v>
      </c>
      <c r="CE6" s="36">
        <f t="shared" si="9"/>
        <v>208.46</v>
      </c>
      <c r="CF6" s="36">
        <f t="shared" si="9"/>
        <v>208.67</v>
      </c>
      <c r="CG6" s="36">
        <f t="shared" si="9"/>
        <v>208.29</v>
      </c>
      <c r="CH6" s="36">
        <f t="shared" si="9"/>
        <v>218.42</v>
      </c>
      <c r="CI6" s="36">
        <f t="shared" si="9"/>
        <v>227.27</v>
      </c>
      <c r="CJ6" s="36">
        <f t="shared" si="9"/>
        <v>223.98</v>
      </c>
      <c r="CK6" s="35" t="str">
        <f>IF(CK7="","",IF(CK7="-","【-】","【"&amp;SUBSTITUTE(TEXT(CK7,"#,##0.00"),"-","△")&amp;"】"))</f>
        <v>【168.38】</v>
      </c>
      <c r="CL6" s="36">
        <f>IF(CL7="",NA(),CL7)</f>
        <v>61.78</v>
      </c>
      <c r="CM6" s="36">
        <f t="shared" ref="CM6:CU6" si="10">IF(CM7="",NA(),CM7)</f>
        <v>62</v>
      </c>
      <c r="CN6" s="36">
        <f t="shared" si="10"/>
        <v>65.040000000000006</v>
      </c>
      <c r="CO6" s="36">
        <f t="shared" si="10"/>
        <v>66.25</v>
      </c>
      <c r="CP6" s="36">
        <f t="shared" si="10"/>
        <v>65.41</v>
      </c>
      <c r="CQ6" s="36">
        <f t="shared" si="10"/>
        <v>49.08</v>
      </c>
      <c r="CR6" s="36">
        <f t="shared" si="10"/>
        <v>49.32</v>
      </c>
      <c r="CS6" s="36">
        <f t="shared" si="10"/>
        <v>50.24</v>
      </c>
      <c r="CT6" s="36">
        <f t="shared" si="10"/>
        <v>50.29</v>
      </c>
      <c r="CU6" s="36">
        <f t="shared" si="10"/>
        <v>49.64</v>
      </c>
      <c r="CV6" s="35" t="str">
        <f>IF(CV7="","",IF(CV7="-","【-】","【"&amp;SUBSTITUTE(TEXT(CV7,"#,##0.00"),"-","△")&amp;"】"))</f>
        <v>【60.00】</v>
      </c>
      <c r="CW6" s="36">
        <f>IF(CW7="",NA(),CW7)</f>
        <v>85.02</v>
      </c>
      <c r="CX6" s="36">
        <f t="shared" ref="CX6:DF6" si="11">IF(CX7="",NA(),CX7)</f>
        <v>84.74</v>
      </c>
      <c r="CY6" s="36">
        <f t="shared" si="11"/>
        <v>81.38</v>
      </c>
      <c r="CZ6" s="36">
        <f t="shared" si="11"/>
        <v>78.81</v>
      </c>
      <c r="DA6" s="36">
        <f t="shared" si="11"/>
        <v>78.040000000000006</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30.53</v>
      </c>
      <c r="DI6" s="36">
        <f t="shared" ref="DI6:DQ6" si="12">IF(DI7="",NA(),DI7)</f>
        <v>32.57</v>
      </c>
      <c r="DJ6" s="36">
        <f t="shared" si="12"/>
        <v>34.78</v>
      </c>
      <c r="DK6" s="36">
        <f t="shared" si="12"/>
        <v>37.19</v>
      </c>
      <c r="DL6" s="36">
        <f t="shared" si="12"/>
        <v>39.11</v>
      </c>
      <c r="DM6" s="36">
        <f t="shared" si="12"/>
        <v>47.44</v>
      </c>
      <c r="DN6" s="36">
        <f t="shared" si="12"/>
        <v>48.3</v>
      </c>
      <c r="DO6" s="36">
        <f t="shared" si="12"/>
        <v>45.14</v>
      </c>
      <c r="DP6" s="36">
        <f t="shared" si="12"/>
        <v>45.85</v>
      </c>
      <c r="DQ6" s="36">
        <f t="shared" si="12"/>
        <v>47.31</v>
      </c>
      <c r="DR6" s="35" t="str">
        <f>IF(DR7="","",IF(DR7="-","【-】","【"&amp;SUBSTITUTE(TEXT(DR7,"#,##0.00"),"-","△")&amp;"】"))</f>
        <v>【49.59】</v>
      </c>
      <c r="DS6" s="36">
        <f>IF(DS7="",NA(),DS7)</f>
        <v>15.03</v>
      </c>
      <c r="DT6" s="36">
        <f t="shared" ref="DT6:EB6" si="13">IF(DT7="",NA(),DT7)</f>
        <v>14.98</v>
      </c>
      <c r="DU6" s="36">
        <f t="shared" si="13"/>
        <v>14.76</v>
      </c>
      <c r="DV6" s="36">
        <f t="shared" si="13"/>
        <v>33.619999999999997</v>
      </c>
      <c r="DW6" s="36">
        <f t="shared" si="13"/>
        <v>36.299999999999997</v>
      </c>
      <c r="DX6" s="36">
        <f t="shared" si="13"/>
        <v>11.16</v>
      </c>
      <c r="DY6" s="36">
        <f t="shared" si="13"/>
        <v>12.43</v>
      </c>
      <c r="DZ6" s="36">
        <f t="shared" si="13"/>
        <v>13.58</v>
      </c>
      <c r="EA6" s="36">
        <f t="shared" si="13"/>
        <v>14.13</v>
      </c>
      <c r="EB6" s="36">
        <f t="shared" si="13"/>
        <v>16.77</v>
      </c>
      <c r="EC6" s="35" t="str">
        <f>IF(EC7="","",IF(EC7="-","【-】","【"&amp;SUBSTITUTE(TEXT(EC7,"#,##0.00"),"-","△")&amp;"】"))</f>
        <v>【19.44】</v>
      </c>
      <c r="ED6" s="36">
        <f>IF(ED7="",NA(),ED7)</f>
        <v>0.48</v>
      </c>
      <c r="EE6" s="36">
        <f t="shared" ref="EE6:EM6" si="14">IF(EE7="",NA(),EE7)</f>
        <v>2.52</v>
      </c>
      <c r="EF6" s="36">
        <f t="shared" si="14"/>
        <v>0.2</v>
      </c>
      <c r="EG6" s="36">
        <f t="shared" si="14"/>
        <v>0.36</v>
      </c>
      <c r="EH6" s="36">
        <f t="shared" si="14"/>
        <v>0.12</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75043</v>
      </c>
      <c r="D7" s="38">
        <v>46</v>
      </c>
      <c r="E7" s="38">
        <v>1</v>
      </c>
      <c r="F7" s="38">
        <v>0</v>
      </c>
      <c r="G7" s="38">
        <v>1</v>
      </c>
      <c r="H7" s="38" t="s">
        <v>93</v>
      </c>
      <c r="I7" s="38" t="s">
        <v>94</v>
      </c>
      <c r="J7" s="38" t="s">
        <v>95</v>
      </c>
      <c r="K7" s="38" t="s">
        <v>96</v>
      </c>
      <c r="L7" s="38" t="s">
        <v>97</v>
      </c>
      <c r="M7" s="38" t="s">
        <v>98</v>
      </c>
      <c r="N7" s="39" t="s">
        <v>99</v>
      </c>
      <c r="O7" s="39">
        <v>69.930000000000007</v>
      </c>
      <c r="P7" s="39">
        <v>98.82</v>
      </c>
      <c r="Q7" s="39">
        <v>3575</v>
      </c>
      <c r="R7" s="39">
        <v>6341</v>
      </c>
      <c r="S7" s="39">
        <v>37.43</v>
      </c>
      <c r="T7" s="39">
        <v>169.41</v>
      </c>
      <c r="U7" s="39">
        <v>6017</v>
      </c>
      <c r="V7" s="39">
        <v>36.5</v>
      </c>
      <c r="W7" s="39">
        <v>164.85</v>
      </c>
      <c r="X7" s="39">
        <v>93.72</v>
      </c>
      <c r="Y7" s="39">
        <v>101.19</v>
      </c>
      <c r="Z7" s="39">
        <v>102.07</v>
      </c>
      <c r="AA7" s="39">
        <v>97.85</v>
      </c>
      <c r="AB7" s="39">
        <v>98.28</v>
      </c>
      <c r="AC7" s="39">
        <v>106.62</v>
      </c>
      <c r="AD7" s="39">
        <v>107.95</v>
      </c>
      <c r="AE7" s="39">
        <v>104.47</v>
      </c>
      <c r="AF7" s="39">
        <v>103.81</v>
      </c>
      <c r="AG7" s="39">
        <v>104.35</v>
      </c>
      <c r="AH7" s="39">
        <v>112.01</v>
      </c>
      <c r="AI7" s="39">
        <v>120.86</v>
      </c>
      <c r="AJ7" s="39">
        <v>119.08</v>
      </c>
      <c r="AK7" s="39">
        <v>114.63</v>
      </c>
      <c r="AL7" s="39">
        <v>120.04</v>
      </c>
      <c r="AM7" s="39">
        <v>125.1</v>
      </c>
      <c r="AN7" s="39">
        <v>12.59</v>
      </c>
      <c r="AO7" s="39">
        <v>12.44</v>
      </c>
      <c r="AP7" s="39">
        <v>16.399999999999999</v>
      </c>
      <c r="AQ7" s="39">
        <v>25.66</v>
      </c>
      <c r="AR7" s="39">
        <v>21.69</v>
      </c>
      <c r="AS7" s="39">
        <v>1.08</v>
      </c>
      <c r="AT7" s="39">
        <v>626.09</v>
      </c>
      <c r="AU7" s="39">
        <v>339.7</v>
      </c>
      <c r="AV7" s="39">
        <v>284.57</v>
      </c>
      <c r="AW7" s="39">
        <v>452.22</v>
      </c>
      <c r="AX7" s="39">
        <v>320.17</v>
      </c>
      <c r="AY7" s="39">
        <v>416.14</v>
      </c>
      <c r="AZ7" s="39">
        <v>371.89</v>
      </c>
      <c r="BA7" s="39">
        <v>293.23</v>
      </c>
      <c r="BB7" s="39">
        <v>300.14</v>
      </c>
      <c r="BC7" s="39">
        <v>301.04000000000002</v>
      </c>
      <c r="BD7" s="39">
        <v>264.97000000000003</v>
      </c>
      <c r="BE7" s="39">
        <v>731.89</v>
      </c>
      <c r="BF7" s="39">
        <v>697.63</v>
      </c>
      <c r="BG7" s="39">
        <v>670.19</v>
      </c>
      <c r="BH7" s="39">
        <v>672.47</v>
      </c>
      <c r="BI7" s="39">
        <v>707.31</v>
      </c>
      <c r="BJ7" s="39">
        <v>487.22</v>
      </c>
      <c r="BK7" s="39">
        <v>483.11</v>
      </c>
      <c r="BL7" s="39">
        <v>542.29999999999995</v>
      </c>
      <c r="BM7" s="39">
        <v>566.65</v>
      </c>
      <c r="BN7" s="39">
        <v>551.62</v>
      </c>
      <c r="BO7" s="39">
        <v>266.61</v>
      </c>
      <c r="BP7" s="39">
        <v>77.260000000000005</v>
      </c>
      <c r="BQ7" s="39">
        <v>88.88</v>
      </c>
      <c r="BR7" s="39">
        <v>89.81</v>
      </c>
      <c r="BS7" s="39">
        <v>86.58</v>
      </c>
      <c r="BT7" s="39">
        <v>87.09</v>
      </c>
      <c r="BU7" s="39">
        <v>92.76</v>
      </c>
      <c r="BV7" s="39">
        <v>93.28</v>
      </c>
      <c r="BW7" s="39">
        <v>87.51</v>
      </c>
      <c r="BX7" s="39">
        <v>84.77</v>
      </c>
      <c r="BY7" s="39">
        <v>87.11</v>
      </c>
      <c r="BZ7" s="39">
        <v>103.24</v>
      </c>
      <c r="CA7" s="39">
        <v>234.94</v>
      </c>
      <c r="CB7" s="39">
        <v>203.98</v>
      </c>
      <c r="CC7" s="39">
        <v>201.88</v>
      </c>
      <c r="CD7" s="39">
        <v>209.22</v>
      </c>
      <c r="CE7" s="39">
        <v>208.46</v>
      </c>
      <c r="CF7" s="39">
        <v>208.67</v>
      </c>
      <c r="CG7" s="39">
        <v>208.29</v>
      </c>
      <c r="CH7" s="39">
        <v>218.42</v>
      </c>
      <c r="CI7" s="39">
        <v>227.27</v>
      </c>
      <c r="CJ7" s="39">
        <v>223.98</v>
      </c>
      <c r="CK7" s="39">
        <v>168.38</v>
      </c>
      <c r="CL7" s="39">
        <v>61.78</v>
      </c>
      <c r="CM7" s="39">
        <v>62</v>
      </c>
      <c r="CN7" s="39">
        <v>65.040000000000006</v>
      </c>
      <c r="CO7" s="39">
        <v>66.25</v>
      </c>
      <c r="CP7" s="39">
        <v>65.41</v>
      </c>
      <c r="CQ7" s="39">
        <v>49.08</v>
      </c>
      <c r="CR7" s="39">
        <v>49.32</v>
      </c>
      <c r="CS7" s="39">
        <v>50.24</v>
      </c>
      <c r="CT7" s="39">
        <v>50.29</v>
      </c>
      <c r="CU7" s="39">
        <v>49.64</v>
      </c>
      <c r="CV7" s="39">
        <v>60</v>
      </c>
      <c r="CW7" s="39">
        <v>85.02</v>
      </c>
      <c r="CX7" s="39">
        <v>84.74</v>
      </c>
      <c r="CY7" s="39">
        <v>81.38</v>
      </c>
      <c r="CZ7" s="39">
        <v>78.81</v>
      </c>
      <c r="DA7" s="39">
        <v>78.040000000000006</v>
      </c>
      <c r="DB7" s="39">
        <v>79.3</v>
      </c>
      <c r="DC7" s="39">
        <v>79.34</v>
      </c>
      <c r="DD7" s="39">
        <v>78.650000000000006</v>
      </c>
      <c r="DE7" s="39">
        <v>77.73</v>
      </c>
      <c r="DF7" s="39">
        <v>78.09</v>
      </c>
      <c r="DG7" s="39">
        <v>89.8</v>
      </c>
      <c r="DH7" s="39">
        <v>30.53</v>
      </c>
      <c r="DI7" s="39">
        <v>32.57</v>
      </c>
      <c r="DJ7" s="39">
        <v>34.78</v>
      </c>
      <c r="DK7" s="39">
        <v>37.19</v>
      </c>
      <c r="DL7" s="39">
        <v>39.11</v>
      </c>
      <c r="DM7" s="39">
        <v>47.44</v>
      </c>
      <c r="DN7" s="39">
        <v>48.3</v>
      </c>
      <c r="DO7" s="39">
        <v>45.14</v>
      </c>
      <c r="DP7" s="39">
        <v>45.85</v>
      </c>
      <c r="DQ7" s="39">
        <v>47.31</v>
      </c>
      <c r="DR7" s="39">
        <v>49.59</v>
      </c>
      <c r="DS7" s="39">
        <v>15.03</v>
      </c>
      <c r="DT7" s="39">
        <v>14.98</v>
      </c>
      <c r="DU7" s="39">
        <v>14.76</v>
      </c>
      <c r="DV7" s="39">
        <v>33.619999999999997</v>
      </c>
      <c r="DW7" s="39">
        <v>36.299999999999997</v>
      </c>
      <c r="DX7" s="39">
        <v>11.16</v>
      </c>
      <c r="DY7" s="39">
        <v>12.43</v>
      </c>
      <c r="DZ7" s="39">
        <v>13.58</v>
      </c>
      <c r="EA7" s="39">
        <v>14.13</v>
      </c>
      <c r="EB7" s="39">
        <v>16.77</v>
      </c>
      <c r="EC7" s="39">
        <v>19.440000000000001</v>
      </c>
      <c r="ED7" s="39">
        <v>0.48</v>
      </c>
      <c r="EE7" s="39">
        <v>2.52</v>
      </c>
      <c r="EF7" s="39">
        <v>0.2</v>
      </c>
      <c r="EG7" s="39">
        <v>0.36</v>
      </c>
      <c r="EH7" s="39">
        <v>0.12</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