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uck12\共有データ\地域整備課共有\◀◀◀MAYUMI▶▶▶\【経営比較分析表】2019_075027_47_1718\"/>
    </mc:Choice>
  </mc:AlternateContent>
  <workbookProtection workbookAlgorithmName="SHA-512" workbookHashValue="zwa4EPdDz3eoaXRas04oP6DWv3c3/skRjXC+gGpqL2YxoOzKag9Y3bZWdb73ug9CgMRVTu1aM5JqDEiAaeZ8tQ==" workbookSaltValue="swAt8S8eCoe/5Hw6tzYo4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<sst xmlns="http://schemas.openxmlformats.org/spreadsheetml/2006/main" count="236" uniqueCount="121">
  <si>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</si>
  <si>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</si>
  <si>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</si>
  <si>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</si>
  <si>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</si>
  <si>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</si>
  <si>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</si>
  <si>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</si>
  <si>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</si>
  <si>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</si>
  <si>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</si>
  <si>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</si>
  <si>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</si>
  <si>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</si>
  <si>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</si>
  <si>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</si>
  <si>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</si>
  <si>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</si>
  <si>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</si>
  <si>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</si>
  <si>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</si>
  <si>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</si>
  <si>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</si>
  <si>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</si>
  <si>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</si>
  <si>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</si>
  <si>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</si>
  <si>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</si>
  <si>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</si>
  <si>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</si>
  <si>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</si>
  <si>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</si>
  <si>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</si>
  <si>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</si>
  <si>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</si>
  <si>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</si>
  <si>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</si>
  <si>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</si>
  <si>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</si>
  <si>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</si>
  <si>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</si>
  <si>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</si>
  <si>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</si>
  <si>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</si>
  <si>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</si>
  <si>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</si>
  <si>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</si>
  <si>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</si>
  <si>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</si>
  <si>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</si>
  <si>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</si>
  <si>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</si>
  <si>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</si>
  <si>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</si>
  <si>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</si>
  <si>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</si>
  <si>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</si>
  <si>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</si>
  <si>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</si>
  <si>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</si>
  <si>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</si>
  <si>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</si>
  <si>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</si>
  <si>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</si>
  <si>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</si>
  <si>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</si>
  <si>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</si>
  <si>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</si>
  <si>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</si>
  <si>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</si>
  <si>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</si>
  <si>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</si>
  <si>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</si>
  <si>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</si>
  <si>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</si>
  <si>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</si>
  <si>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</si>
  <si>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</si>
  <si>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</si>
  <si>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</si>
  <si>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</si>
  <si>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</si>
  <si>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</si>
  <si>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</si>
  <si>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</si>
  <si>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</si>
  <si>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</si>
  <si>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</si>
  <si>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</si>
  <si>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</si>
  <si>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</si>
  <si>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</si>
  <si>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</si>
  <si>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</si>
  <si>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</si>
  <si>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</si>
  <si>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</si>
  <si>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</si>
  <si>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</si>
  <si>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玉川村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</si>
  <si>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</si>
  <si>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</si>
  <si>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</si>
  <si>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</si>
  <si>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</si>
  <si>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</si>
  <si>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</si>
  <si>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</si>
  <si>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</si>
  <si>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</si>
  <si>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</si>
  <si>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</si>
  <si>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</si>
  <si>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</si>
  <si>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</si>
  <si>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</si>
  <si>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</si>
  <si>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</si>
  <si>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3施設のうち、1施設は20年を超えるため、施設の老朽化が進んでいる。他施設においても管理・修繕が必要になっており、計画的に修繕を実施していく。</t>
    <rPh sb="2" eb="4">
      <t>シセツ</t>
    </rPh>
    <rPh sb="9" eb="11">
      <t>シセツ</t>
    </rPh>
    <rPh sb="14" eb="15">
      <t>ネン</t>
    </rPh>
    <rPh sb="16" eb="17">
      <t>コ</t>
    </rPh>
    <rPh sb="22" eb="24">
      <t>シセツ</t>
    </rPh>
    <rPh sb="25" eb="28">
      <t>ロウキュウカ</t>
    </rPh>
    <rPh sb="29" eb="30">
      <t>スス</t>
    </rPh>
    <rPh sb="35" eb="36">
      <t>ホカ</t>
    </rPh>
    <rPh sb="36" eb="38">
      <t>シセツ</t>
    </rPh>
    <rPh sb="43" eb="45">
      <t>カンリ</t>
    </rPh>
    <rPh sb="46" eb="48">
      <t>シュウゼン</t>
    </rPh>
    <rPh sb="49" eb="51">
      <t>ヒツヨウ</t>
    </rPh>
    <rPh sb="58" eb="61">
      <t>ケイカクテキ</t>
    </rPh>
    <rPh sb="62" eb="64">
      <t>シュウゼン</t>
    </rPh>
    <rPh sb="65" eb="67">
      <t>ジッシ</t>
    </rPh>
    <phoneticPr fontId="4"/>
  </si>
  <si>
    <t>　普及率が低く、普及率の向上が課題となっている。向上のため、普及・啓発運動を行っている。</t>
    <rPh sb="24" eb="26">
      <t>コウジョウ</t>
    </rPh>
    <rPh sb="30" eb="32">
      <t>フキュウ</t>
    </rPh>
    <rPh sb="33" eb="35">
      <t>ケイハツ</t>
    </rPh>
    <rPh sb="35" eb="37">
      <t>ウンドウ</t>
    </rPh>
    <rPh sb="38" eb="39">
      <t>オコナ</t>
    </rPh>
    <phoneticPr fontId="4"/>
  </si>
  <si>
    <t xml:space="preserve">　収益的収支比率が100％を下回っている状況である。支出の大部分は、企業債償還金と施設の老朽化に伴う修繕費となっている。
　収益的収支比率は前年度と比較して、0.94ポイント増加しているが、費用削減や料金の見直しをしていく必要がある。  
　現在新規地区の事業も始まっており、今後企業債残高の増加が見込まれる。        </t>
    <rPh sb="87" eb="89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</si>
</sst>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0-4A47-81E5-01CD15A6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0-4A47-81E5-01CD15A6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39.04</c:v>
                </c:pt>
                <c:pt idx="1">
                  <c:v>39.04</c:v>
                </c:pt>
                <c:pt idx="2">
                  <c:v>39.04</c:v>
                </c:pt>
                <c:pt idx="3">
                  <c:v>41.16</c:v>
                </c:pt>
                <c:pt idx="4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2-4EA6-9DD6-829CCFE92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2-4EA6-9DD6-829CCFE92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83.7</c:v>
                </c:pt>
                <c:pt idx="1">
                  <c:v>83.94</c:v>
                </c:pt>
                <c:pt idx="2">
                  <c:v>84.97</c:v>
                </c:pt>
                <c:pt idx="3">
                  <c:v>84.91</c:v>
                </c:pt>
                <c:pt idx="4">
                  <c:v>85.84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A-43DA-B3E0-BC4F3FEB5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A-43DA-B3E0-BC4F3FEB5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42.81</c:v>
                </c:pt>
                <c:pt idx="1">
                  <c:v>102.15</c:v>
                </c:pt>
                <c:pt idx="2">
                  <c:v>99.46</c:v>
                </c:pt>
                <c:pt idx="3">
                  <c:v>98.57</c:v>
                </c:pt>
                <c:pt idx="4">
                  <c:v>99.51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E-499D-AB22-F9AD5835E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E-499D-AB22-F9AD5835E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F-437A-96E6-E6B43B7F6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F-437A-96E6-E6B43B7F6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5-4CB8-AADA-86966CE7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5-4CB8-AADA-86966CE7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A-4FB8-83DD-14B882D9A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A-4FB8-83DD-14B882D9A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0-42B3-884D-8D615A47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0-42B3-884D-8D615A47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2054.52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2120.25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8-4EC6-BA55-1019EF9A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8-4EC6-BA55-1019EF9A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39.82</c:v>
                </c:pt>
                <c:pt idx="1">
                  <c:v>93.24</c:v>
                </c:pt>
                <c:pt idx="2">
                  <c:v>100</c:v>
                </c:pt>
                <c:pt idx="3">
                  <c:v>93.73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B-491D-A4B6-9647E4F0C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B-491D-A4B6-9647E4F0C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448.72</c:v>
                </c:pt>
                <c:pt idx="1">
                  <c:v>201.09</c:v>
                </c:pt>
                <c:pt idx="2">
                  <c:v>163.88</c:v>
                </c:pt>
                <c:pt idx="3">
                  <c:v>207.86</c:v>
                </c:pt>
                <c:pt idx="4">
                  <c:v>217.1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4-44A0-A485-9B8602294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4-44A0-A485-9B8602294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O67" zoomScaleNormal="100" workbookViewId="0">
      <selection activeCell="BL66" sqref="BL66:BZ82"/>
    </sheetView>
  </sheetViews>
  <sheetFormatPr defaultColWidth="2.5703125" defaultRowHeight="13.5" x14ac:dyDescent="0.15"/>
  <cols>
    <col min="1" max="1" width="2.5703125" customWidth="1"/>
    <col min="2" max="62" width="3.7109375" customWidth="1"/>
    <col min="64" max="78" width="3.140625" customWidth="1"/>
    <col min="79" max="79" width="4.42578125" bestFit="1" customWidth="1"/>
    <col min="81" max="82" width="4.4257812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玉川村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6652</v>
      </c>
      <c r="AM8" s="69"/>
      <c r="AN8" s="69"/>
      <c r="AO8" s="69"/>
      <c r="AP8" s="69"/>
      <c r="AQ8" s="69"/>
      <c r="AR8" s="69"/>
      <c r="AS8" s="69"/>
      <c r="AT8" s="68">
        <f>データ!T6</f>
        <v>46.67</v>
      </c>
      <c r="AU8" s="68"/>
      <c r="AV8" s="68"/>
      <c r="AW8" s="68"/>
      <c r="AX8" s="68"/>
      <c r="AY8" s="68"/>
      <c r="AZ8" s="68"/>
      <c r="BA8" s="68"/>
      <c r="BB8" s="68">
        <f>データ!U6</f>
        <v>142.53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42.31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4188</v>
      </c>
      <c r="AE10" s="69"/>
      <c r="AF10" s="69"/>
      <c r="AG10" s="69"/>
      <c r="AH10" s="69"/>
      <c r="AI10" s="69"/>
      <c r="AJ10" s="69"/>
      <c r="AK10" s="2"/>
      <c r="AL10" s="69">
        <f>データ!V6</f>
        <v>2797</v>
      </c>
      <c r="AM10" s="69"/>
      <c r="AN10" s="69"/>
      <c r="AO10" s="69"/>
      <c r="AP10" s="69"/>
      <c r="AQ10" s="69"/>
      <c r="AR10" s="69"/>
      <c r="AS10" s="69"/>
      <c r="AT10" s="68">
        <f>データ!W6</f>
        <v>1.69</v>
      </c>
      <c r="AU10" s="68"/>
      <c r="AV10" s="68"/>
      <c r="AW10" s="68"/>
      <c r="AX10" s="68"/>
      <c r="AY10" s="68"/>
      <c r="AZ10" s="68"/>
      <c r="BA10" s="68"/>
      <c r="BB10" s="68">
        <f>データ!X6</f>
        <v>1655.03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120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118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119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45</v>
      </c>
      <c r="N86" s="26" t="s">
        <v>45</v>
      </c>
      <c r="O86" s="26" t="str">
        <f>データ!EO6</f>
        <v>【0.02】</v>
      </c>
    </row>
  </sheetData>
  <sheetProtection algorithmName="SHA-512" hashValue="JCUup459uZcccWCLC/YEWaNJEFS/tV1Pgeruq9oN2Qgh8MsJq3TQIGTEjnq8+rimnDbFPuCi2UDJwvLGaTSOuQ==" saltValue="bB2udFwXXNgHzcXpWIfpe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5546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7" t="s">
        <v>55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2019</v>
      </c>
      <c r="C6" s="33">
        <f t="shared" ref="C6:X6" si="3">C7</f>
        <v>75027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玉川村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42.31</v>
      </c>
      <c r="Q6" s="34">
        <f t="shared" si="3"/>
        <v>100</v>
      </c>
      <c r="R6" s="34">
        <f t="shared" si="3"/>
        <v>4188</v>
      </c>
      <c r="S6" s="34">
        <f t="shared" si="3"/>
        <v>6652</v>
      </c>
      <c r="T6" s="34">
        <f t="shared" si="3"/>
        <v>46.67</v>
      </c>
      <c r="U6" s="34">
        <f t="shared" si="3"/>
        <v>142.53</v>
      </c>
      <c r="V6" s="34">
        <f t="shared" si="3"/>
        <v>2797</v>
      </c>
      <c r="W6" s="34">
        <f t="shared" si="3"/>
        <v>1.69</v>
      </c>
      <c r="X6" s="34">
        <f t="shared" si="3"/>
        <v>1655.03</v>
      </c>
      <c r="Y6" s="35">
        <f>IF(Y7="",NA(),Y7)</f>
        <v>42.81</v>
      </c>
      <c r="Z6" s="35">
        <f t="shared" ref="Z6:AH6" si="4">IF(Z7="",NA(),Z7)</f>
        <v>102.15</v>
      </c>
      <c r="AA6" s="35">
        <f t="shared" si="4"/>
        <v>99.46</v>
      </c>
      <c r="AB6" s="35">
        <f t="shared" si="4"/>
        <v>98.57</v>
      </c>
      <c r="AC6" s="35">
        <f t="shared" si="4"/>
        <v>99.51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2054.52</v>
      </c>
      <c r="BH6" s="34">
        <f t="shared" si="7"/>
        <v>0</v>
      </c>
      <c r="BI6" s="34">
        <f t="shared" si="7"/>
        <v>0</v>
      </c>
      <c r="BJ6" s="35">
        <f t="shared" si="7"/>
        <v>2120.25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39.82</v>
      </c>
      <c r="BR6" s="35">
        <f t="shared" ref="BR6:BZ6" si="8">IF(BR7="",NA(),BR7)</f>
        <v>93.24</v>
      </c>
      <c r="BS6" s="35">
        <f t="shared" si="8"/>
        <v>100</v>
      </c>
      <c r="BT6" s="35">
        <f t="shared" si="8"/>
        <v>93.73</v>
      </c>
      <c r="BU6" s="35">
        <f t="shared" si="8"/>
        <v>100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448.72</v>
      </c>
      <c r="CC6" s="35">
        <f t="shared" ref="CC6:CK6" si="9">IF(CC7="",NA(),CC7)</f>
        <v>201.09</v>
      </c>
      <c r="CD6" s="35">
        <f t="shared" si="9"/>
        <v>163.88</v>
      </c>
      <c r="CE6" s="35">
        <f t="shared" si="9"/>
        <v>207.86</v>
      </c>
      <c r="CF6" s="35">
        <f t="shared" si="9"/>
        <v>217.1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39.04</v>
      </c>
      <c r="CN6" s="35">
        <f t="shared" ref="CN6:CV6" si="10">IF(CN7="",NA(),CN7)</f>
        <v>39.04</v>
      </c>
      <c r="CO6" s="35">
        <f t="shared" si="10"/>
        <v>39.04</v>
      </c>
      <c r="CP6" s="35">
        <f t="shared" si="10"/>
        <v>41.16</v>
      </c>
      <c r="CQ6" s="35">
        <f t="shared" si="10"/>
        <v>41.3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83.7</v>
      </c>
      <c r="CY6" s="35">
        <f t="shared" ref="CY6:DG6" si="11">IF(CY7="",NA(),CY7)</f>
        <v>83.94</v>
      </c>
      <c r="CZ6" s="35">
        <f t="shared" si="11"/>
        <v>84.97</v>
      </c>
      <c r="DA6" s="35">
        <f t="shared" si="11"/>
        <v>84.91</v>
      </c>
      <c r="DB6" s="35">
        <f t="shared" si="11"/>
        <v>85.84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75027</v>
      </c>
      <c r="D7" s="37">
        <v>47</v>
      </c>
      <c r="E7" s="37">
        <v>17</v>
      </c>
      <c r="F7" s="37">
        <v>5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42.31</v>
      </c>
      <c r="Q7" s="38">
        <v>100</v>
      </c>
      <c r="R7" s="38">
        <v>4188</v>
      </c>
      <c r="S7" s="38">
        <v>6652</v>
      </c>
      <c r="T7" s="38">
        <v>46.67</v>
      </c>
      <c r="U7" s="38">
        <v>142.53</v>
      </c>
      <c r="V7" s="38">
        <v>2797</v>
      </c>
      <c r="W7" s="38">
        <v>1.69</v>
      </c>
      <c r="X7" s="38">
        <v>1655.03</v>
      </c>
      <c r="Y7" s="38">
        <v>42.81</v>
      </c>
      <c r="Z7" s="38">
        <v>102.15</v>
      </c>
      <c r="AA7" s="38">
        <v>99.46</v>
      </c>
      <c r="AB7" s="38">
        <v>98.57</v>
      </c>
      <c r="AC7" s="38">
        <v>99.51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2054.52</v>
      </c>
      <c r="BH7" s="38">
        <v>0</v>
      </c>
      <c r="BI7" s="38">
        <v>0</v>
      </c>
      <c r="BJ7" s="38">
        <v>2120.25</v>
      </c>
      <c r="BK7" s="38">
        <v>1081.8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39.82</v>
      </c>
      <c r="BR7" s="38">
        <v>93.24</v>
      </c>
      <c r="BS7" s="38">
        <v>100</v>
      </c>
      <c r="BT7" s="38">
        <v>93.73</v>
      </c>
      <c r="BU7" s="38">
        <v>100</v>
      </c>
      <c r="BV7" s="38">
        <v>52.19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>
        <v>448.72</v>
      </c>
      <c r="CC7" s="38">
        <v>201.09</v>
      </c>
      <c r="CD7" s="38">
        <v>163.88</v>
      </c>
      <c r="CE7" s="38">
        <v>207.86</v>
      </c>
      <c r="CF7" s="38">
        <v>217.1</v>
      </c>
      <c r="CG7" s="38">
        <v>296.14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39.04</v>
      </c>
      <c r="CN7" s="38">
        <v>39.04</v>
      </c>
      <c r="CO7" s="38">
        <v>39.04</v>
      </c>
      <c r="CP7" s="38">
        <v>41.16</v>
      </c>
      <c r="CQ7" s="38">
        <v>41.3</v>
      </c>
      <c r="CR7" s="38">
        <v>52.31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>
        <v>83.7</v>
      </c>
      <c r="CY7" s="38">
        <v>83.94</v>
      </c>
      <c r="CZ7" s="38">
        <v>84.97</v>
      </c>
      <c r="DA7" s="38">
        <v>84.91</v>
      </c>
      <c r="DB7" s="38">
        <v>85.84</v>
      </c>
      <c r="DC7" s="38">
        <v>84.32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113</v>
      </c>
    </row>
    <row r="13" spans="1:145" x14ac:dyDescent="0.15">
      <c r="B13" t="s">
        <v>114</v>
      </c>
      <c r="C13" t="s">
        <v>114</v>
      </c>
      <c r="D13" t="s">
        <v>114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