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A02_角田伊織\00報告\公営企業に係る経営比較分析表（令和元年度決算）の分析等について\00提出物\"/>
    </mc:Choice>
  </mc:AlternateContent>
  <xr:revisionPtr revIDLastSave="0" documentId="13_ncr:1_{DFAFF03C-BB4F-4F93-A332-F2DF7AA915DD}" xr6:coauthVersionLast="45" xr6:coauthVersionMax="45" xr10:uidLastSave="{00000000-0000-0000-0000-000000000000}"/>
  <workbookProtection workbookAlgorithmName="SHA-512" workbookHashValue="hNoBfFloiePmGMUT3UpR7B87kxgLVatLrzWqI1YZuNfcfGp0y42Pye8bQ0PUiSXHwgD4EVWNuwIJI6upyWtvrw==" workbookSaltValue="F/lAnm1UPkj05FZBbf8Z4A==" workbookSpinCount="100000" lockStructure="1"/>
  <bookViews>
    <workbookView xWindow="-120" yWindow="-120" windowWidth="38640" windowHeight="164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<sst xmlns="http://schemas.openxmlformats.org/spreadsheetml/2006/main" count="236" uniqueCount="120">
  <si>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</si>
  <si>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</si>
  <si>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</si>
  <si>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</si>
  <si>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</si>
  <si>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</si>
  <si>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</si>
  <si>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</si>
  <si>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</si>
  <si>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</si>
  <si>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</si>
  <si>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</si>
  <si>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</si>
  <si>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</si>
  <si>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</si>
  <si>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</si>
  <si>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</si>
  <si>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</si>
  <si>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</si>
  <si>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</si>
  <si>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</si>
  <si>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</si>
  <si>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</si>
  <si>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</si>
  <si>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</si>
  <si>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</si>
  <si>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</si>
  <si>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</si>
  <si>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</si>
  <si>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</si>
  <si>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</si>
  <si>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</si>
  <si>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</si>
  <si>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</si>
  <si>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</si>
  <si>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</si>
  <si>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</si>
  <si>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</si>
  <si>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</si>
  <si>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</si>
  <si>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</si>
  <si>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</si>
  <si>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</si>
  <si>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</si>
  <si>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</si>
  <si>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</si>
  <si>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</si>
  <si>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</si>
  <si>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</si>
  <si>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</si>
  <si>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</si>
  <si>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</si>
  <si>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</si>
  <si>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</si>
  <si>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</si>
  <si>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</si>
  <si>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</si>
  <si>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</si>
  <si>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</si>
  <si>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</si>
  <si>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</si>
  <si>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</si>
  <si>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</si>
  <si>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</si>
  <si>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</si>
  <si>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</si>
  <si>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</si>
  <si>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</si>
  <si>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</si>
  <si>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</si>
  <si>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</si>
  <si>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</si>
  <si>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</si>
  <si>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</si>
  <si>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</si>
  <si>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</si>
  <si>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</si>
  <si>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</si>
  <si>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</si>
  <si>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</si>
  <si>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</si>
  <si>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</si>
  <si>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</si>
  <si>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</si>
  <si>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</si>
  <si>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</si>
  <si>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</si>
  <si>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</si>
  <si>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</si>
  <si>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</si>
  <si>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</si>
  <si>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</si>
  <si>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</si>
  <si>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</si>
  <si>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</si>
  <si>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</si>
  <si>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</si>
  <si>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</si>
  <si>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</si>
  <si>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</si>
  <si>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</si>
  <si>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</si>
  <si>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</si>
  <si>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</si>
  <si>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</si>
  <si>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</si>
  <si>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</si>
  <si>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</si>
  <si>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</si>
  <si>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</si>
  <si>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</si>
  <si>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</si>
  <si>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</si>
  <si>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</si>
  <si>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</si>
  <si>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</si>
  <si>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</si>
  <si>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近年は100％に近い数値で推移している。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類似団体と比較してほぼ同水準で推移している。
⑦　類似団体より低い数値で推移している。
⑧　100％に近い数値で推移しており、類似団体と比較しても高い数値となっている。
　以上のことから、類似団体比較して企業債残高の減少から、経営は比較的安定しているといえる。しかし、農業集落排水は処理区域内人口が少なく有収水量も少ないため、汚水処理原価が高い傾向にあるといえる。</t>
    <phoneticPr fontId="4"/>
  </si>
  <si>
    <t>　農業集落排水は類似団体に近い経営ができているといえる。今後は、より健全・効率的な経営のために汚水処理費の削減に努めることが必要である。</t>
    <phoneticPr fontId="4"/>
  </si>
  <si>
    <t>　農業集落排水の管渠については、法定耐用年数が経過するまで期間があるため、計画的な更新が必要な時期は未定である。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</si>
</sst>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99-4B08-AEBD-3D7ACE44FE9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8C99-4B08-AEBD-3D7ACE44FE9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42.59</c:v>
                </c:pt>
                <c:pt idx="1">
                  <c:v>33.33</c:v>
                </c:pt>
                <c:pt idx="2">
                  <c:v>33.07</c:v>
                </c:pt>
                <c:pt idx="3">
                  <c:v>33.6</c:v>
                </c:pt>
                <c:pt idx="4">
                  <c:v>33.33</c:v>
                </c:pt>
              </c:numCache>
            </c:numRef>
          </c:val>
          <c:extLst>
            <c:ext xmlns:c16="http://schemas.microsoft.com/office/drawing/2014/chart" uri="{C3380CC4-5D6E-409C-BE32-E72D297353CC}">
              <c16:uniqueId val="{00000000-24C6-49D5-A0EE-3CA4D824739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24C6-49D5-A0EE-3CA4D824739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97.12</c:v>
                </c:pt>
                <c:pt idx="1">
                  <c:v>97.23</c:v>
                </c:pt>
                <c:pt idx="2">
                  <c:v>97.18</c:v>
                </c:pt>
                <c:pt idx="3">
                  <c:v>93.21</c:v>
                </c:pt>
                <c:pt idx="4">
                  <c:v>92.7</c:v>
                </c:pt>
              </c:numCache>
            </c:numRef>
          </c:val>
          <c:extLst>
            <c:ext xmlns:c16="http://schemas.microsoft.com/office/drawing/2014/chart" uri="{C3380CC4-5D6E-409C-BE32-E72D297353CC}">
              <c16:uniqueId val="{00000000-27E7-49FE-8859-2C8E8EA2469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7E7-49FE-8859-2C8E8EA2469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105.08</c:v>
                </c:pt>
                <c:pt idx="1">
                  <c:v>98.41</c:v>
                </c:pt>
                <c:pt idx="2">
                  <c:v>97.99</c:v>
                </c:pt>
                <c:pt idx="3">
                  <c:v>99.86</c:v>
                </c:pt>
                <c:pt idx="4">
                  <c:v>98.15</c:v>
                </c:pt>
              </c:numCache>
            </c:numRef>
          </c:val>
          <c:extLst>
            <c:ext xmlns:c16="http://schemas.microsoft.com/office/drawing/2014/chart" uri="{C3380CC4-5D6E-409C-BE32-E72D297353CC}">
              <c16:uniqueId val="{00000000-3B24-404C-B5B7-6EB8E7209CB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24-404C-B5B7-6EB8E7209CB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9D-4E4E-924F-2F98D0C8A29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D-4E4E-924F-2F98D0C8A29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CF-49E0-BEDB-DFEF4812A6F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CF-49E0-BEDB-DFEF4812A6F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ED-49F6-92CC-E71ED5D346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ED-49F6-92CC-E71ED5D346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8-46D9-B584-F2F8C80EB96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8-46D9-B584-F2F8C80EB96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881.81</c:v>
                </c:pt>
                <c:pt idx="1">
                  <c:v>1.39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968-474D-9E17-02CD23D3B0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9968-474D-9E17-02CD23D3B0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65.78</c:v>
                </c:pt>
                <c:pt idx="1">
                  <c:v>100</c:v>
                </c:pt>
                <c:pt idx="2">
                  <c:v>81.83</c:v>
                </c:pt>
                <c:pt idx="3">
                  <c:v>86.41</c:v>
                </c:pt>
                <c:pt idx="4">
                  <c:v>114.29</c:v>
                </c:pt>
              </c:numCache>
            </c:numRef>
          </c:val>
          <c:extLst>
            <c:ext xmlns:c16="http://schemas.microsoft.com/office/drawing/2014/chart" uri="{C3380CC4-5D6E-409C-BE32-E72D297353CC}">
              <c16:uniqueId val="{00000000-B4EE-4600-B6CB-484FCBC9C1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B4EE-4600-B6CB-484FCBC9C1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427.31</c:v>
                </c:pt>
                <c:pt idx="1">
                  <c:v>280.61</c:v>
                </c:pt>
                <c:pt idx="2">
                  <c:v>344.54</c:v>
                </c:pt>
                <c:pt idx="3">
                  <c:v>335.46</c:v>
                </c:pt>
                <c:pt idx="4">
                  <c:v>253.97</c:v>
                </c:pt>
              </c:numCache>
            </c:numRef>
          </c:val>
          <c:extLst>
            <c:ext xmlns:c16="http://schemas.microsoft.com/office/drawing/2014/chart" uri="{C3380CC4-5D6E-409C-BE32-E72D297353CC}">
              <c16:uniqueId val="{00000000-AEE5-4C1D-96CB-850355D3693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AEE5-4C1D-96CB-850355D3693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11" zoomScaleNormal="100" workbookViewId="0">
      <selection activeCell="A11" sqref="A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1595</v>
      </c>
      <c r="AM8" s="68"/>
      <c r="AN8" s="68"/>
      <c r="AO8" s="68"/>
      <c r="AP8" s="68"/>
      <c r="AQ8" s="68"/>
      <c r="AR8" s="68"/>
      <c r="AS8" s="68"/>
      <c r="AT8" s="67">
        <f>データ!T6</f>
        <v>90.81</v>
      </c>
      <c r="AU8" s="67"/>
      <c r="AV8" s="67"/>
      <c r="AW8" s="67"/>
      <c r="AX8" s="67"/>
      <c r="AY8" s="67"/>
      <c r="AZ8" s="67"/>
      <c r="BA8" s="67"/>
      <c r="BB8" s="67">
        <f>データ!U6</f>
        <v>17.559999999999999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29.61</v>
      </c>
      <c r="Q10" s="67"/>
      <c r="R10" s="67"/>
      <c r="S10" s="67"/>
      <c r="T10" s="67"/>
      <c r="U10" s="67"/>
      <c r="V10" s="67"/>
      <c r="W10" s="67">
        <f>データ!Q6</f>
        <v>100</v>
      </c>
      <c r="X10" s="67"/>
      <c r="Y10" s="67"/>
      <c r="Z10" s="67"/>
      <c r="AA10" s="67"/>
      <c r="AB10" s="67"/>
      <c r="AC10" s="67"/>
      <c r="AD10" s="68">
        <f>データ!R6</f>
        <v>5049</v>
      </c>
      <c r="AE10" s="68"/>
      <c r="AF10" s="68"/>
      <c r="AG10" s="68"/>
      <c r="AH10" s="68"/>
      <c r="AI10" s="68"/>
      <c r="AJ10" s="68"/>
      <c r="AK10" s="2"/>
      <c r="AL10" s="68">
        <f>データ!V6</f>
        <v>466</v>
      </c>
      <c r="AM10" s="68"/>
      <c r="AN10" s="68"/>
      <c r="AO10" s="68"/>
      <c r="AP10" s="68"/>
      <c r="AQ10" s="68"/>
      <c r="AR10" s="68"/>
      <c r="AS10" s="68"/>
      <c r="AT10" s="67">
        <f>データ!W6</f>
        <v>0.5</v>
      </c>
      <c r="AU10" s="67"/>
      <c r="AV10" s="67"/>
      <c r="AW10" s="67"/>
      <c r="AX10" s="67"/>
      <c r="AY10" s="67"/>
      <c r="AZ10" s="67"/>
      <c r="BA10" s="67"/>
      <c r="BB10" s="67">
        <f>データ!X6</f>
        <v>932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rkzUHCh0UdhO/yF5rLFd+maeIi91pbOyCg2yXQJBHqOs7Wbuliq4pxaXkPbyktXF1FasSqt1YjqBgCyQoe6sOQ==" saltValue="GB59oqnigKanSivB8h9wV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74446</v>
      </c>
      <c r="D6" s="33">
        <f t="shared" si="3"/>
        <v>47</v>
      </c>
      <c r="E6" s="33">
        <f t="shared" si="3"/>
        <v>17</v>
      </c>
      <c r="F6" s="33">
        <f t="shared" si="3"/>
        <v>5</v>
      </c>
      <c r="G6" s="33">
        <f t="shared" si="3"/>
        <v>0</v>
      </c>
      <c r="H6" s="33" t="str">
        <f t="shared" si="3"/>
        <v>福島県　三島町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29.61</v>
      </c>
      <c r="Q6" s="34">
        <f t="shared" si="3"/>
        <v>100</v>
      </c>
      <c r="R6" s="34">
        <f t="shared" si="3"/>
        <v>5049</v>
      </c>
      <c r="S6" s="34">
        <f t="shared" si="3"/>
        <v>1595</v>
      </c>
      <c r="T6" s="34">
        <f t="shared" si="3"/>
        <v>90.81</v>
      </c>
      <c r="U6" s="34">
        <f t="shared" si="3"/>
        <v>17.559999999999999</v>
      </c>
      <c r="V6" s="34">
        <f t="shared" si="3"/>
        <v>466</v>
      </c>
      <c r="W6" s="34">
        <f t="shared" si="3"/>
        <v>0.5</v>
      </c>
      <c r="X6" s="34">
        <f t="shared" si="3"/>
        <v>932</v>
      </c>
      <c r="Y6" s="35">
        <f>IF(Y7="",NA(),Y7)</f>
        <v>105.08</v>
      </c>
      <c r="Z6" s="35">
        <f t="shared" ref="Z6:AH6" si="4">IF(Z7="",NA(),Z7)</f>
        <v>98.41</v>
      </c>
      <c r="AA6" s="35">
        <f t="shared" si="4"/>
        <v>97.99</v>
      </c>
      <c r="AB6" s="35">
        <f t="shared" si="4"/>
        <v>99.86</v>
      </c>
      <c r="AC6" s="35">
        <f t="shared" si="4"/>
        <v>98.15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881.81</v>
      </c>
      <c r="BG6" s="35">
        <f t="shared" ref="BG6:BO6" si="7">IF(BG7="",NA(),BG7)</f>
        <v>1.39</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65.78</v>
      </c>
      <c r="BR6" s="35">
        <f t="shared" ref="BR6:BZ6" si="8">IF(BR7="",NA(),BR7)</f>
        <v>100</v>
      </c>
      <c r="BS6" s="35">
        <f t="shared" si="8"/>
        <v>81.83</v>
      </c>
      <c r="BT6" s="35">
        <f t="shared" si="8"/>
        <v>86.41</v>
      </c>
      <c r="BU6" s="35">
        <f t="shared" si="8"/>
        <v>114.29</v>
      </c>
      <c r="BV6" s="35">
        <f t="shared" si="8"/>
        <v>52.19</v>
      </c>
      <c r="BW6" s="35">
        <f t="shared" si="8"/>
        <v>55.32</v>
      </c>
      <c r="BX6" s="35">
        <f t="shared" si="8"/>
        <v>59.8</v>
      </c>
      <c r="BY6" s="35">
        <f t="shared" si="8"/>
        <v>57.77</v>
      </c>
      <c r="BZ6" s="35">
        <f t="shared" si="8"/>
        <v>57.31</v>
      </c>
      <c r="CA6" s="34" t="str">
        <f>IF(CA7="","",IF(CA7="-","【-】","【"&amp;SUBSTITUTE(TEXT(CA7,"#,##0.00"),"-","△")&amp;"】"))</f>
        <v>【59.59】</v>
      </c>
      <c r="CB6" s="35">
        <f>IF(CB7="",NA(),CB7)</f>
        <v>427.31</v>
      </c>
      <c r="CC6" s="35">
        <f t="shared" ref="CC6:CK6" si="9">IF(CC7="",NA(),CC7)</f>
        <v>280.61</v>
      </c>
      <c r="CD6" s="35">
        <f t="shared" si="9"/>
        <v>344.54</v>
      </c>
      <c r="CE6" s="35">
        <f t="shared" si="9"/>
        <v>335.46</v>
      </c>
      <c r="CF6" s="35">
        <f t="shared" si="9"/>
        <v>253.97</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42.59</v>
      </c>
      <c r="CN6" s="35">
        <f t="shared" ref="CN6:CV6" si="10">IF(CN7="",NA(),CN7)</f>
        <v>33.33</v>
      </c>
      <c r="CO6" s="35">
        <f t="shared" si="10"/>
        <v>33.07</v>
      </c>
      <c r="CP6" s="35">
        <f t="shared" si="10"/>
        <v>33.6</v>
      </c>
      <c r="CQ6" s="35">
        <f t="shared" si="10"/>
        <v>33.33</v>
      </c>
      <c r="CR6" s="35">
        <f t="shared" si="10"/>
        <v>52.31</v>
      </c>
      <c r="CS6" s="35">
        <f t="shared" si="10"/>
        <v>60.65</v>
      </c>
      <c r="CT6" s="35">
        <f t="shared" si="10"/>
        <v>51.75</v>
      </c>
      <c r="CU6" s="35">
        <f t="shared" si="10"/>
        <v>50.68</v>
      </c>
      <c r="CV6" s="35">
        <f t="shared" si="10"/>
        <v>50.14</v>
      </c>
      <c r="CW6" s="34" t="str">
        <f>IF(CW7="","",IF(CW7="-","【-】","【"&amp;SUBSTITUTE(TEXT(CW7,"#,##0.00"),"-","△")&amp;"】"))</f>
        <v>【51.30】</v>
      </c>
      <c r="CX6" s="35">
        <f>IF(CX7="",NA(),CX7)</f>
        <v>97.12</v>
      </c>
      <c r="CY6" s="35">
        <f t="shared" ref="CY6:DG6" si="11">IF(CY7="",NA(),CY7)</f>
        <v>97.23</v>
      </c>
      <c r="CZ6" s="35">
        <f t="shared" si="11"/>
        <v>97.18</v>
      </c>
      <c r="DA6" s="35">
        <f t="shared" si="11"/>
        <v>93.21</v>
      </c>
      <c r="DB6" s="35">
        <f t="shared" si="11"/>
        <v>92.7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74446</v>
      </c>
      <c r="D7" s="37">
        <v>47</v>
      </c>
      <c r="E7" s="37">
        <v>17</v>
      </c>
      <c r="F7" s="37">
        <v>5</v>
      </c>
      <c r="G7" s="37">
        <v>0</v>
      </c>
      <c r="H7" s="37" t="s">
        <v>98</v>
      </c>
      <c r="I7" s="37" t="s">
        <v>99</v>
      </c>
      <c r="J7" s="37" t="s">
        <v>100</v>
      </c>
      <c r="K7" s="37" t="s">
        <v>101</v>
      </c>
      <c r="L7" s="37" t="s">
        <v>102</v>
      </c>
      <c r="M7" s="37" t="s">
        <v>103</v>
      </c>
      <c r="N7" s="38" t="s">
        <v>104</v>
      </c>
      <c r="O7" s="38" t="s">
        <v>105</v>
      </c>
      <c r="P7" s="38">
        <v>29.61</v>
      </c>
      <c r="Q7" s="38">
        <v>100</v>
      </c>
      <c r="R7" s="38">
        <v>5049</v>
      </c>
      <c r="S7" s="38">
        <v>1595</v>
      </c>
      <c r="T7" s="38">
        <v>90.81</v>
      </c>
      <c r="U7" s="38">
        <v>17.559999999999999</v>
      </c>
      <c r="V7" s="38">
        <v>466</v>
      </c>
      <c r="W7" s="38">
        <v>0.5</v>
      </c>
      <c r="X7" s="38">
        <v>932</v>
      </c>
      <c r="Y7" s="38">
        <v>105.08</v>
      </c>
      <c r="Z7" s="38">
        <v>98.41</v>
      </c>
      <c r="AA7" s="38">
        <v>97.99</v>
      </c>
      <c r="AB7" s="38">
        <v>99.86</v>
      </c>
      <c r="AC7" s="38">
        <v>98.15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881.81</v>
      </c>
      <c r="BG7" s="38">
        <v>1.39</v>
      </c>
      <c r="BH7" s="38">
        <v>0</v>
      </c>
      <c r="BI7" s="38">
        <v>0</v>
      </c>
      <c r="BJ7" s="38">
        <v>0</v>
      </c>
      <c r="BK7" s="38">
        <v>1081.8</v>
      </c>
      <c r="BL7" s="38">
        <v>974.93</v>
      </c>
      <c r="BM7" s="38">
        <v>855.8</v>
      </c>
      <c r="BN7" s="38">
        <v>789.46</v>
      </c>
      <c r="BO7" s="38">
        <v>826.83</v>
      </c>
      <c r="BP7" s="38">
        <v>765.47</v>
      </c>
      <c r="BQ7" s="38">
        <v>65.78</v>
      </c>
      <c r="BR7" s="38">
        <v>100</v>
      </c>
      <c r="BS7" s="38">
        <v>81.83</v>
      </c>
      <c r="BT7" s="38">
        <v>86.41</v>
      </c>
      <c r="BU7" s="38">
        <v>114.29</v>
      </c>
      <c r="BV7" s="38">
        <v>52.19</v>
      </c>
      <c r="BW7" s="38">
        <v>55.32</v>
      </c>
      <c r="BX7" s="38">
        <v>59.8</v>
      </c>
      <c r="BY7" s="38">
        <v>57.77</v>
      </c>
      <c r="BZ7" s="38">
        <v>57.31</v>
      </c>
      <c r="CA7" s="38">
        <v>59.59</v>
      </c>
      <c r="CB7" s="38">
        <v>427.31</v>
      </c>
      <c r="CC7" s="38">
        <v>280.61</v>
      </c>
      <c r="CD7" s="38">
        <v>344.54</v>
      </c>
      <c r="CE7" s="38">
        <v>335.46</v>
      </c>
      <c r="CF7" s="38">
        <v>253.97</v>
      </c>
      <c r="CG7" s="38">
        <v>296.14</v>
      </c>
      <c r="CH7" s="38">
        <v>283.17</v>
      </c>
      <c r="CI7" s="38">
        <v>263.76</v>
      </c>
      <c r="CJ7" s="38">
        <v>274.35000000000002</v>
      </c>
      <c r="CK7" s="38">
        <v>273.52</v>
      </c>
      <c r="CL7" s="38">
        <v>257.86</v>
      </c>
      <c r="CM7" s="38">
        <v>42.59</v>
      </c>
      <c r="CN7" s="38">
        <v>33.33</v>
      </c>
      <c r="CO7" s="38">
        <v>33.07</v>
      </c>
      <c r="CP7" s="38">
        <v>33.6</v>
      </c>
      <c r="CQ7" s="38">
        <v>33.33</v>
      </c>
      <c r="CR7" s="38">
        <v>52.31</v>
      </c>
      <c r="CS7" s="38">
        <v>60.65</v>
      </c>
      <c r="CT7" s="38">
        <v>51.75</v>
      </c>
      <c r="CU7" s="38">
        <v>50.68</v>
      </c>
      <c r="CV7" s="38">
        <v>50.14</v>
      </c>
      <c r="CW7" s="38">
        <v>51.3</v>
      </c>
      <c r="CX7" s="38">
        <v>97.12</v>
      </c>
      <c r="CY7" s="38">
        <v>97.23</v>
      </c>
      <c r="CZ7" s="38">
        <v>97.18</v>
      </c>
      <c r="DA7" s="38">
        <v>93.21</v>
      </c>
      <c r="DB7" s="38">
        <v>92.7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