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MASV07\fileSV\2019年度\環境水道課\業務係\403_企業会計の調査に関する事項\02_経営比較分析（１月）\20210112_05_R02年調査（R01年度分）\02 作成\"/>
    </mc:Choice>
  </mc:AlternateContent>
  <xr:revisionPtr revIDLastSave="0" documentId="13_ncr:1_{58B41688-5B35-44B8-8852-EADCA2D91917}" xr6:coauthVersionLast="46" xr6:coauthVersionMax="46" xr10:uidLastSave="{00000000-0000-0000-0000-000000000000}"/>
  <workbookProtection workbookAlgorithmName="SHA-512" workbookHashValue="DHy9d93ApN1Qp+a8vkR6uyv/UCSyGSnM5N7PftScA3qGiEU9SEad3jdUR2GzxCqv0IRSukzXVsd/wttChpWaWw==" workbookSaltValue="wcY2RVKoB6CmBzGOZ/ZnH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8" i="4"/>
  <c r="I8"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<sst xmlns="http://schemas.openxmlformats.org/spreadsheetml/2006/main" count="236" uniqueCount="122">
  <si>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</si>
  <si>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</si>
  <si>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</si>
  <si>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</si>
  <si>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</si>
  <si>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</si>
  <si>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</si>
  <si>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</si>
  <si>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</si>
  <si>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</si>
  <si>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</si>
  <si>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</si>
  <si>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</si>
  <si>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</si>
  <si>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</si>
  <si>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</si>
  <si>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</si>
  <si>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</si>
  <si>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</si>
  <si>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</si>
  <si>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</si>
  <si>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</si>
  <si>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</si>
  <si>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</si>
  <si>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</si>
  <si>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</si>
  <si>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</si>
  <si>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</si>
  <si>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</si>
  <si>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</si>
  <si>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</si>
  <si>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</si>
  <si>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</si>
  <si>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</si>
  <si>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</si>
  <si>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</si>
  <si>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</si>
  <si>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</si>
  <si>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</si>
  <si>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</si>
  <si>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</si>
  <si>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</si>
  <si>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</si>
  <si>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</si>
  <si>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</si>
  <si>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</si>
  <si>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</si>
  <si>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</si>
  <si>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</si>
  <si>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</si>
  <si>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</si>
  <si>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</si>
  <si>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</si>
  <si>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</si>
  <si>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</si>
  <si>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</si>
  <si>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</si>
  <si>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</si>
  <si>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</si>
  <si>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</si>
  <si>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</si>
  <si>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</si>
  <si>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</si>
  <si>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</si>
  <si>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</si>
  <si>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</si>
  <si>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</si>
  <si>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</si>
  <si>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</si>
  <si>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</si>
  <si>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</si>
  <si>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</si>
  <si>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</si>
  <si>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</si>
  <si>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</si>
  <si>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</si>
  <si>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</si>
  <si>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</si>
  <si>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</si>
  <si>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</si>
  <si>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</si>
  <si>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</si>
  <si>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</si>
  <si>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</si>
  <si>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</si>
  <si>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</si>
  <si>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</si>
  <si>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</si>
  <si>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</si>
  <si>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</si>
  <si>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</si>
  <si>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</si>
  <si>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</si>
  <si>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</si>
  <si>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</si>
  <si>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</si>
  <si>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</si>
  <si>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</si>
  <si>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</si>
  <si>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</si>
  <si>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</si>
  <si>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</si>
  <si>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</si>
  <si>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</si>
  <si>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</si>
  <si>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</si>
  <si>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</si>
  <si>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</si>
  <si>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</si>
  <si>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</si>
  <si>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</si>
  <si>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</si>
  <si>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</si>
  <si>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</si>
  <si>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</si>
  <si>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</si>
  <si>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</si>
  <si>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</si>
  <si>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</si>
  <si>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収益的収支比率、経費回収率ともに100％を超えておりますが、施設規模が小さいことから、わずかな使用料収入の増減により各比率に大きな影響を及ぼしている状況です。
　他の施設同様に、今後も人口減少による使用料収入の減少が見込まれることから、安定した経営を行うためにも、使用料の見直しや更なる経費削減などの経営改善に努める必要があります。
</t>
    <rPh sb="22" eb="23">
      <t>コ</t>
    </rPh>
    <rPh sb="31" eb="33">
      <t>シセツ</t>
    </rPh>
    <rPh sb="33" eb="35">
      <t>キボ</t>
    </rPh>
    <rPh sb="36" eb="37">
      <t>チイ</t>
    </rPh>
    <rPh sb="48" eb="51">
      <t>シヨウリョウ</t>
    </rPh>
    <rPh sb="51" eb="53">
      <t>シュウニュウ</t>
    </rPh>
    <rPh sb="54" eb="56">
      <t>ゾウゲン</t>
    </rPh>
    <rPh sb="59" eb="60">
      <t>カク</t>
    </rPh>
    <rPh sb="60" eb="62">
      <t>ヒリツ</t>
    </rPh>
    <rPh sb="63" eb="64">
      <t>オオ</t>
    </rPh>
    <rPh sb="66" eb="68">
      <t>エイキョウ</t>
    </rPh>
    <rPh sb="69" eb="70">
      <t>オヨ</t>
    </rPh>
    <rPh sb="75" eb="77">
      <t>ジョウキョウ</t>
    </rPh>
    <rPh sb="83" eb="84">
      <t>タ</t>
    </rPh>
    <rPh sb="85" eb="87">
      <t>シセツ</t>
    </rPh>
    <rPh sb="87" eb="89">
      <t>ドウヨウ</t>
    </rPh>
    <rPh sb="101" eb="104">
      <t>シヨウリョウ</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</si>
  <si>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</si>
  <si>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供用開始後、25年が経過していますが、管渠の老朽化はみられません。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</si>
</sst>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19-4E6F-A33D-B61703EEC0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A19-4E6F-A33D-B61703EEC0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25</c:v>
                </c:pt>
                <c:pt idx="1">
                  <c:v>25</c:v>
                </c:pt>
                <c:pt idx="2">
                  <c:v>31.25</c:v>
                </c:pt>
                <c:pt idx="3">
                  <c:v>56.25</c:v>
                </c:pt>
                <c:pt idx="4">
                  <c:v>31.25</c:v>
                </c:pt>
              </c:numCache>
            </c:numRef>
          </c:val>
          <c:extLst>
            <c:ext xmlns:c16="http://schemas.microsoft.com/office/drawing/2014/chart" uri="{C3380CC4-5D6E-409C-BE32-E72D297353CC}">
              <c16:uniqueId val="{00000000-0783-4A3A-B0D4-A8C4E717C7D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27.46</c:v>
                </c:pt>
                <c:pt idx="1">
                  <c:v>27.55</c:v>
                </c:pt>
                <c:pt idx="2">
                  <c:v>27.26</c:v>
                </c:pt>
                <c:pt idx="3">
                  <c:v>27.09</c:v>
                </c:pt>
                <c:pt idx="4">
                  <c:v>26.64</c:v>
                </c:pt>
              </c:numCache>
            </c:numRef>
          </c:val>
          <c:smooth val="0"/>
          <c:extLst>
            <c:ext xmlns:c16="http://schemas.microsoft.com/office/drawing/2014/chart" uri="{C3380CC4-5D6E-409C-BE32-E72D297353CC}">
              <c16:uniqueId val="{00000001-0783-4A3A-B0D4-A8C4E717C7D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6D6-4CB9-B27E-E65554094EC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94.81</c:v>
                </c:pt>
                <c:pt idx="1">
                  <c:v>94.87</c:v>
                </c:pt>
                <c:pt idx="2">
                  <c:v>94.93</c:v>
                </c:pt>
                <c:pt idx="3">
                  <c:v>95.1</c:v>
                </c:pt>
                <c:pt idx="4">
                  <c:v>95.52</c:v>
                </c:pt>
              </c:numCache>
            </c:numRef>
          </c:val>
          <c:smooth val="0"/>
          <c:extLst>
            <c:ext xmlns:c16="http://schemas.microsoft.com/office/drawing/2014/chart" uri="{C3380CC4-5D6E-409C-BE32-E72D297353CC}">
              <c16:uniqueId val="{00000001-E6D6-4CB9-B27E-E65554094EC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92.94</c:v>
                </c:pt>
                <c:pt idx="1">
                  <c:v>103.38</c:v>
                </c:pt>
                <c:pt idx="2">
                  <c:v>71.77</c:v>
                </c:pt>
                <c:pt idx="3">
                  <c:v>119.02</c:v>
                </c:pt>
                <c:pt idx="4">
                  <c:v>104.64</c:v>
                </c:pt>
              </c:numCache>
            </c:numRef>
          </c:val>
          <c:extLst>
            <c:ext xmlns:c16="http://schemas.microsoft.com/office/drawing/2014/chart" uri="{C3380CC4-5D6E-409C-BE32-E72D297353CC}">
              <c16:uniqueId val="{00000000-75F1-4DD7-9FA1-5A0EEF9F37E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F1-4DD7-9FA1-5A0EEF9F37E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91-4472-AE8F-86559573B4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91-4472-AE8F-86559573B4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ED-4D79-B851-F35F84D9F6B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ED-4D79-B851-F35F84D9F6B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80-4536-A4B3-3C9FBCFCDBE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80-4536-A4B3-3C9FBCFCDBE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20-4A72-8E8B-2CCF39F9AB3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20-4A72-8E8B-2CCF39F9AB3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89-4B83-9BB1-559E2541716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332.28</c:v>
                </c:pt>
                <c:pt idx="1">
                  <c:v>274.07</c:v>
                </c:pt>
                <c:pt idx="2">
                  <c:v>243.02</c:v>
                </c:pt>
                <c:pt idx="3">
                  <c:v>196.19</c:v>
                </c:pt>
                <c:pt idx="4">
                  <c:v>129.4</c:v>
                </c:pt>
              </c:numCache>
            </c:numRef>
          </c:val>
          <c:smooth val="0"/>
          <c:extLst>
            <c:ext xmlns:c16="http://schemas.microsoft.com/office/drawing/2014/chart" uri="{C3380CC4-5D6E-409C-BE32-E72D297353CC}">
              <c16:uniqueId val="{00000001-5E89-4B83-9BB1-559E2541716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16.88</c:v>
                </c:pt>
                <c:pt idx="1">
                  <c:v>7.05</c:v>
                </c:pt>
                <c:pt idx="2">
                  <c:v>71.77</c:v>
                </c:pt>
                <c:pt idx="3">
                  <c:v>119.02</c:v>
                </c:pt>
                <c:pt idx="4">
                  <c:v>104.64</c:v>
                </c:pt>
              </c:numCache>
            </c:numRef>
          </c:val>
          <c:extLst>
            <c:ext xmlns:c16="http://schemas.microsoft.com/office/drawing/2014/chart" uri="{C3380CC4-5D6E-409C-BE32-E72D297353CC}">
              <c16:uniqueId val="{00000000-D119-4735-854B-9A8A36644A6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35.83</c:v>
                </c:pt>
                <c:pt idx="1">
                  <c:v>37.06</c:v>
                </c:pt>
                <c:pt idx="2">
                  <c:v>41.35</c:v>
                </c:pt>
                <c:pt idx="3">
                  <c:v>39.07</c:v>
                </c:pt>
                <c:pt idx="4">
                  <c:v>38.409999999999997</c:v>
                </c:pt>
              </c:numCache>
            </c:numRef>
          </c:val>
          <c:smooth val="0"/>
          <c:extLst>
            <c:ext xmlns:c16="http://schemas.microsoft.com/office/drawing/2014/chart" uri="{C3380CC4-5D6E-409C-BE32-E72D297353CC}">
              <c16:uniqueId val="{00000001-D119-4735-854B-9A8A36644A6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1216.6099999999999</c:v>
                </c:pt>
                <c:pt idx="1">
                  <c:v>3385.03</c:v>
                </c:pt>
                <c:pt idx="2">
                  <c:v>338.49</c:v>
                </c:pt>
                <c:pt idx="3">
                  <c:v>196.9</c:v>
                </c:pt>
                <c:pt idx="4">
                  <c:v>229.4</c:v>
                </c:pt>
              </c:numCache>
            </c:numRef>
          </c:val>
          <c:extLst>
            <c:ext xmlns:c16="http://schemas.microsoft.com/office/drawing/2014/chart" uri="{C3380CC4-5D6E-409C-BE32-E72D297353CC}">
              <c16:uniqueId val="{00000000-64DF-4A64-98F9-124A92D073E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528.37</c:v>
                </c:pt>
                <c:pt idx="1">
                  <c:v>514.20000000000005</c:v>
                </c:pt>
                <c:pt idx="2">
                  <c:v>456.7</c:v>
                </c:pt>
                <c:pt idx="3">
                  <c:v>485</c:v>
                </c:pt>
                <c:pt idx="4">
                  <c:v>501.56</c:v>
                </c:pt>
              </c:numCache>
            </c:numRef>
          </c:val>
          <c:smooth val="0"/>
          <c:extLst>
            <c:ext xmlns:c16="http://schemas.microsoft.com/office/drawing/2014/chart" uri="{C3380CC4-5D6E-409C-BE32-E72D297353CC}">
              <c16:uniqueId val="{00000001-64DF-4A64-98F9-124A92D073E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南会津町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簡易排水</v>
      </c>
      <c r="Q8" s="49"/>
      <c r="R8" s="49"/>
      <c r="S8" s="49"/>
      <c r="T8" s="49"/>
      <c r="U8" s="49"/>
      <c r="V8" s="49"/>
      <c r="W8" s="49" t="str">
        <f>データ!L6</f>
        <v>J2</v>
      </c>
      <c r="X8" s="49"/>
      <c r="Y8" s="49"/>
      <c r="Z8" s="49"/>
      <c r="AA8" s="49"/>
      <c r="AB8" s="49"/>
      <c r="AC8" s="49"/>
      <c r="AD8" s="50" t="str">
        <f>データ!$M$6</f>
        <v>非設置</v>
      </c>
      <c r="AE8" s="50"/>
      <c r="AF8" s="50"/>
      <c r="AG8" s="50"/>
      <c r="AH8" s="50"/>
      <c r="AI8" s="50"/>
      <c r="AJ8" s="50"/>
      <c r="AK8" s="3"/>
      <c r="AL8" s="51">
        <f>データ!S6</f>
        <v>15318</v>
      </c>
      <c r="AM8" s="51"/>
      <c r="AN8" s="51"/>
      <c r="AO8" s="51"/>
      <c r="AP8" s="51"/>
      <c r="AQ8" s="51"/>
      <c r="AR8" s="51"/>
      <c r="AS8" s="51"/>
      <c r="AT8" s="46">
        <f>データ!T6</f>
        <v>886.47</v>
      </c>
      <c r="AU8" s="46"/>
      <c r="AV8" s="46"/>
      <c r="AW8" s="46"/>
      <c r="AX8" s="46"/>
      <c r="AY8" s="46"/>
      <c r="AZ8" s="46"/>
      <c r="BA8" s="46"/>
      <c r="BB8" s="46">
        <f>データ!U6</f>
        <v>17.28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0.13</v>
      </c>
      <c r="Q10" s="46"/>
      <c r="R10" s="46"/>
      <c r="S10" s="46"/>
      <c r="T10" s="46"/>
      <c r="U10" s="46"/>
      <c r="V10" s="46"/>
      <c r="W10" s="46">
        <f>データ!Q6</f>
        <v>101.29</v>
      </c>
      <c r="X10" s="46"/>
      <c r="Y10" s="46"/>
      <c r="Z10" s="46"/>
      <c r="AA10" s="46"/>
      <c r="AB10" s="46"/>
      <c r="AC10" s="46"/>
      <c r="AD10" s="51">
        <f>データ!R6</f>
        <v>4180</v>
      </c>
      <c r="AE10" s="51"/>
      <c r="AF10" s="51"/>
      <c r="AG10" s="51"/>
      <c r="AH10" s="51"/>
      <c r="AI10" s="51"/>
      <c r="AJ10" s="51"/>
      <c r="AK10" s="2"/>
      <c r="AL10" s="51">
        <f>データ!V6</f>
        <v>20</v>
      </c>
      <c r="AM10" s="51"/>
      <c r="AN10" s="51"/>
      <c r="AO10" s="51"/>
      <c r="AP10" s="51"/>
      <c r="AQ10" s="51"/>
      <c r="AR10" s="51"/>
      <c r="AS10" s="51"/>
      <c r="AT10" s="46">
        <f>データ!W6</f>
        <v>0.05</v>
      </c>
      <c r="AU10" s="46"/>
      <c r="AV10" s="46"/>
      <c r="AW10" s="46"/>
      <c r="AX10" s="46"/>
      <c r="AY10" s="46"/>
      <c r="AZ10" s="46"/>
      <c r="BA10" s="46"/>
      <c r="BB10" s="46">
        <f>データ!X6</f>
        <v>400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121</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【129.40】</v>
      </c>
      <c r="I86" s="26" t="str">
        <f>データ!CA6</f>
        <v>【38.41】</v>
      </c>
      <c r="J86" s="26" t="str">
        <f>データ!CL6</f>
        <v>【501.56】</v>
      </c>
      <c r="K86" s="26" t="str">
        <f>データ!CW6</f>
        <v>【26.64】</v>
      </c>
      <c r="L86" s="26" t="str">
        <f>データ!DH6</f>
        <v>【95.52】</v>
      </c>
      <c r="M86" s="26" t="s">
        <v>45</v>
      </c>
      <c r="N86" s="26" t="s">
        <v>46</v>
      </c>
      <c r="O86" s="26" t="str">
        <f>データ!EO6</f>
        <v>【0.00】</v>
      </c>
    </row>
  </sheetData>
  <sheetProtection algorithmName="SHA-512" hashValue="b3p2n4Oi5MWpUgsV0cztFoAHmaQvZ18mqHusohOSfkUMkH8cFWscwd6GM/mdmQ7M0x2co9xwIQycyOWnEJzyjA==" saltValue="FKRyerSlTuDB5Q2f34G3y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7" t="s">
        <v>56</v>
      </c>
      <c r="I3" s="78"/>
      <c r="J3" s="78"/>
      <c r="K3" s="78"/>
      <c r="L3" s="78"/>
      <c r="M3" s="78"/>
      <c r="N3" s="78"/>
      <c r="O3" s="78"/>
      <c r="P3" s="78"/>
      <c r="Q3" s="78"/>
      <c r="R3" s="78"/>
      <c r="S3" s="78"/>
      <c r="T3" s="78"/>
      <c r="U3" s="78"/>
      <c r="V3" s="78"/>
      <c r="W3" s="78"/>
      <c r="X3" s="79"/>
      <c r="Y3" s="83"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59</v>
      </c>
      <c r="B4" s="30"/>
      <c r="C4" s="30"/>
      <c r="D4" s="30"/>
      <c r="E4" s="30"/>
      <c r="F4" s="30"/>
      <c r="G4" s="30"/>
      <c r="H4" s="80"/>
      <c r="I4" s="81"/>
      <c r="J4" s="81"/>
      <c r="K4" s="81"/>
      <c r="L4" s="81"/>
      <c r="M4" s="81"/>
      <c r="N4" s="81"/>
      <c r="O4" s="81"/>
      <c r="P4" s="81"/>
      <c r="Q4" s="81"/>
      <c r="R4" s="81"/>
      <c r="S4" s="81"/>
      <c r="T4" s="81"/>
      <c r="U4" s="81"/>
      <c r="V4" s="81"/>
      <c r="W4" s="81"/>
      <c r="X4" s="82"/>
      <c r="Y4" s="76" t="s">
        <v>60</v>
      </c>
      <c r="Z4" s="76"/>
      <c r="AA4" s="76"/>
      <c r="AB4" s="76"/>
      <c r="AC4" s="76"/>
      <c r="AD4" s="76"/>
      <c r="AE4" s="76"/>
      <c r="AF4" s="76"/>
      <c r="AG4" s="76"/>
      <c r="AH4" s="76"/>
      <c r="AI4" s="76"/>
      <c r="AJ4" s="76" t="s">
        <v>61</v>
      </c>
      <c r="AK4" s="76"/>
      <c r="AL4" s="76"/>
      <c r="AM4" s="76"/>
      <c r="AN4" s="76"/>
      <c r="AO4" s="76"/>
      <c r="AP4" s="76"/>
      <c r="AQ4" s="76"/>
      <c r="AR4" s="76"/>
      <c r="AS4" s="76"/>
      <c r="AT4" s="76"/>
      <c r="AU4" s="76" t="s">
        <v>62</v>
      </c>
      <c r="AV4" s="76"/>
      <c r="AW4" s="76"/>
      <c r="AX4" s="76"/>
      <c r="AY4" s="76"/>
      <c r="AZ4" s="76"/>
      <c r="BA4" s="76"/>
      <c r="BB4" s="76"/>
      <c r="BC4" s="76"/>
      <c r="BD4" s="76"/>
      <c r="BE4" s="76"/>
      <c r="BF4" s="76" t="s">
        <v>63</v>
      </c>
      <c r="BG4" s="76"/>
      <c r="BH4" s="76"/>
      <c r="BI4" s="76"/>
      <c r="BJ4" s="76"/>
      <c r="BK4" s="76"/>
      <c r="BL4" s="76"/>
      <c r="BM4" s="76"/>
      <c r="BN4" s="76"/>
      <c r="BO4" s="76"/>
      <c r="BP4" s="76"/>
      <c r="BQ4" s="76" t="s">
        <v>64</v>
      </c>
      <c r="BR4" s="76"/>
      <c r="BS4" s="76"/>
      <c r="BT4" s="76"/>
      <c r="BU4" s="76"/>
      <c r="BV4" s="76"/>
      <c r="BW4" s="76"/>
      <c r="BX4" s="76"/>
      <c r="BY4" s="76"/>
      <c r="BZ4" s="76"/>
      <c r="CA4" s="76"/>
      <c r="CB4" s="76" t="s">
        <v>65</v>
      </c>
      <c r="CC4" s="76"/>
      <c r="CD4" s="76"/>
      <c r="CE4" s="76"/>
      <c r="CF4" s="76"/>
      <c r="CG4" s="76"/>
      <c r="CH4" s="76"/>
      <c r="CI4" s="76"/>
      <c r="CJ4" s="76"/>
      <c r="CK4" s="76"/>
      <c r="CL4" s="76"/>
      <c r="CM4" s="76" t="s">
        <v>66</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2019</v>
      </c>
      <c r="C6" s="33">
        <f t="shared" ref="C6:X6" si="3">C7</f>
        <v>73687</v>
      </c>
      <c r="D6" s="33">
        <f t="shared" si="3"/>
        <v>47</v>
      </c>
      <c r="E6" s="33">
        <f t="shared" si="3"/>
        <v>17</v>
      </c>
      <c r="F6" s="33">
        <f t="shared" si="3"/>
        <v>8</v>
      </c>
      <c r="G6" s="33">
        <f t="shared" si="3"/>
        <v>0</v>
      </c>
      <c r="H6" s="33" t="str">
        <f t="shared" si="3"/>
        <v>福島県　南会津町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0.13</v>
      </c>
      <c r="Q6" s="34">
        <f t="shared" si="3"/>
        <v>101.29</v>
      </c>
      <c r="R6" s="34">
        <f t="shared" si="3"/>
        <v>4180</v>
      </c>
      <c r="S6" s="34">
        <f t="shared" si="3"/>
        <v>15318</v>
      </c>
      <c r="T6" s="34">
        <f t="shared" si="3"/>
        <v>886.47</v>
      </c>
      <c r="U6" s="34">
        <f t="shared" si="3"/>
        <v>17.28</v>
      </c>
      <c r="V6" s="34">
        <f t="shared" si="3"/>
        <v>20</v>
      </c>
      <c r="W6" s="34">
        <f t="shared" si="3"/>
        <v>0.05</v>
      </c>
      <c r="X6" s="34">
        <f t="shared" si="3"/>
        <v>400</v>
      </c>
      <c r="Y6" s="35">
        <f>IF(Y7="",NA(),Y7)</f>
        <v>92.94</v>
      </c>
      <c r="Z6" s="35">
        <f t="shared" ref="Z6:AH6" si="4">IF(Z7="",NA(),Z7)</f>
        <v>103.38</v>
      </c>
      <c r="AA6" s="35">
        <f t="shared" si="4"/>
        <v>71.77</v>
      </c>
      <c r="AB6" s="35">
        <f t="shared" si="4"/>
        <v>119.02</v>
      </c>
      <c r="AC6" s="35">
        <f t="shared" si="4"/>
        <v>104.64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332.28</v>
      </c>
      <c r="BL6" s="35">
        <f t="shared" si="7"/>
        <v>274.07</v>
      </c>
      <c r="BM6" s="35">
        <f t="shared" si="7"/>
        <v>243.02</v>
      </c>
      <c r="BN6" s="35">
        <f t="shared" si="7"/>
        <v>196.19</v>
      </c>
      <c r="BO6" s="35">
        <f t="shared" si="7"/>
        <v>129.4</v>
      </c>
      <c r="BP6" s="34" t="str">
        <f>IF(BP7="","",IF(BP7="-","【-】","【"&amp;SUBSTITUTE(TEXT(BP7,"#,##0.00"),"-","△")&amp;"】"))</f>
        <v>【129.40】</v>
      </c>
      <c r="BQ6" s="35">
        <f>IF(BQ7="",NA(),BQ7)</f>
        <v>16.88</v>
      </c>
      <c r="BR6" s="35">
        <f t="shared" ref="BR6:BZ6" si="8">IF(BR7="",NA(),BR7)</f>
        <v>7.05</v>
      </c>
      <c r="BS6" s="35">
        <f t="shared" si="8"/>
        <v>71.77</v>
      </c>
      <c r="BT6" s="35">
        <f t="shared" si="8"/>
        <v>119.02</v>
      </c>
      <c r="BU6" s="35">
        <f t="shared" si="8"/>
        <v>104.64</v>
      </c>
      <c r="BV6" s="35">
        <f t="shared" si="8"/>
        <v>35.83</v>
      </c>
      <c r="BW6" s="35">
        <f t="shared" si="8"/>
        <v>37.06</v>
      </c>
      <c r="BX6" s="35">
        <f t="shared" si="8"/>
        <v>41.35</v>
      </c>
      <c r="BY6" s="35">
        <f t="shared" si="8"/>
        <v>39.07</v>
      </c>
      <c r="BZ6" s="35">
        <f t="shared" si="8"/>
        <v>38.409999999999997</v>
      </c>
      <c r="CA6" s="34" t="str">
        <f>IF(CA7="","",IF(CA7="-","【-】","【"&amp;SUBSTITUTE(TEXT(CA7,"#,##0.00"),"-","△")&amp;"】"))</f>
        <v>【38.41】</v>
      </c>
      <c r="CB6" s="35">
        <f>IF(CB7="",NA(),CB7)</f>
        <v>1216.6099999999999</v>
      </c>
      <c r="CC6" s="35">
        <f t="shared" ref="CC6:CK6" si="9">IF(CC7="",NA(),CC7)</f>
        <v>3385.03</v>
      </c>
      <c r="CD6" s="35">
        <f t="shared" si="9"/>
        <v>338.49</v>
      </c>
      <c r="CE6" s="35">
        <f t="shared" si="9"/>
        <v>196.9</v>
      </c>
      <c r="CF6" s="35">
        <f t="shared" si="9"/>
        <v>229.4</v>
      </c>
      <c r="CG6" s="35">
        <f t="shared" si="9"/>
        <v>528.37</v>
      </c>
      <c r="CH6" s="35">
        <f t="shared" si="9"/>
        <v>514.20000000000005</v>
      </c>
      <c r="CI6" s="35">
        <f t="shared" si="9"/>
        <v>456.7</v>
      </c>
      <c r="CJ6" s="35">
        <f t="shared" si="9"/>
        <v>485</v>
      </c>
      <c r="CK6" s="35">
        <f t="shared" si="9"/>
        <v>501.56</v>
      </c>
      <c r="CL6" s="34" t="str">
        <f>IF(CL7="","",IF(CL7="-","【-】","【"&amp;SUBSTITUTE(TEXT(CL7,"#,##0.00"),"-","△")&amp;"】"))</f>
        <v>【501.56】</v>
      </c>
      <c r="CM6" s="35">
        <f>IF(CM7="",NA(),CM7)</f>
        <v>25</v>
      </c>
      <c r="CN6" s="35">
        <f t="shared" ref="CN6:CV6" si="10">IF(CN7="",NA(),CN7)</f>
        <v>25</v>
      </c>
      <c r="CO6" s="35">
        <f t="shared" si="10"/>
        <v>31.25</v>
      </c>
      <c r="CP6" s="35">
        <f t="shared" si="10"/>
        <v>56.25</v>
      </c>
      <c r="CQ6" s="35">
        <f t="shared" si="10"/>
        <v>31.25</v>
      </c>
      <c r="CR6" s="35">
        <f t="shared" si="10"/>
        <v>27.46</v>
      </c>
      <c r="CS6" s="35">
        <f t="shared" si="10"/>
        <v>27.55</v>
      </c>
      <c r="CT6" s="35">
        <f t="shared" si="10"/>
        <v>27.26</v>
      </c>
      <c r="CU6" s="35">
        <f t="shared" si="10"/>
        <v>27.09</v>
      </c>
      <c r="CV6" s="35">
        <f t="shared" si="10"/>
        <v>26.64</v>
      </c>
      <c r="CW6" s="34" t="str">
        <f>IF(CW7="","",IF(CW7="-","【-】","【"&amp;SUBSTITUTE(TEXT(CW7,"#,##0.00"),"-","△")&amp;"】"))</f>
        <v>【26.64】</v>
      </c>
      <c r="CX6" s="35">
        <f>IF(CX7="",NA(),CX7)</f>
        <v>100</v>
      </c>
      <c r="CY6" s="35">
        <f t="shared" ref="CY6:DG6" si="11">IF(CY7="",NA(),CY7)</f>
        <v>100</v>
      </c>
      <c r="CZ6" s="35">
        <f t="shared" si="11"/>
        <v>100</v>
      </c>
      <c r="DA6" s="35">
        <f t="shared" si="11"/>
        <v>100</v>
      </c>
      <c r="DB6" s="35">
        <f t="shared" si="11"/>
        <v>100</v>
      </c>
      <c r="DC6" s="35">
        <f t="shared" si="11"/>
        <v>94.81</v>
      </c>
      <c r="DD6" s="35">
        <f t="shared" si="11"/>
        <v>94.87</v>
      </c>
      <c r="DE6" s="35">
        <f t="shared" si="11"/>
        <v>94.93</v>
      </c>
      <c r="DF6" s="35">
        <f t="shared" si="11"/>
        <v>95.1</v>
      </c>
      <c r="DG6" s="35">
        <f t="shared" si="11"/>
        <v>95.52</v>
      </c>
      <c r="DH6" s="34" t="str">
        <f>IF(DH7="","",IF(DH7="-","【-】","【"&amp;SUBSTITUTE(TEXT(DH7,"#,##0.00"),"-","△")&amp;"】"))</f>
        <v>【95.52】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73687</v>
      </c>
      <c r="D7" s="37">
        <v>47</v>
      </c>
      <c r="E7" s="37">
        <v>17</v>
      </c>
      <c r="F7" s="37">
        <v>8</v>
      </c>
      <c r="G7" s="37">
        <v>0</v>
      </c>
      <c r="H7" s="37" t="s">
        <v>100</v>
      </c>
      <c r="I7" s="37" t="s">
        <v>101</v>
      </c>
      <c r="J7" s="37" t="s">
        <v>102</v>
      </c>
      <c r="K7" s="37" t="s">
        <v>103</v>
      </c>
      <c r="L7" s="37" t="s">
        <v>104</v>
      </c>
      <c r="M7" s="37" t="s">
        <v>105</v>
      </c>
      <c r="N7" s="38" t="s">
        <v>106</v>
      </c>
      <c r="O7" s="38" t="s">
        <v>107</v>
      </c>
      <c r="P7" s="38">
        <v>0.13</v>
      </c>
      <c r="Q7" s="38">
        <v>101.29</v>
      </c>
      <c r="R7" s="38">
        <v>4180</v>
      </c>
      <c r="S7" s="38">
        <v>15318</v>
      </c>
      <c r="T7" s="38">
        <v>886.47</v>
      </c>
      <c r="U7" s="38">
        <v>17.28</v>
      </c>
      <c r="V7" s="38">
        <v>20</v>
      </c>
      <c r="W7" s="38">
        <v>0.05</v>
      </c>
      <c r="X7" s="38">
        <v>400</v>
      </c>
      <c r="Y7" s="38">
        <v>92.94</v>
      </c>
      <c r="Z7" s="38">
        <v>103.38</v>
      </c>
      <c r="AA7" s="38">
        <v>71.77</v>
      </c>
      <c r="AB7" s="38">
        <v>119.02</v>
      </c>
      <c r="AC7" s="38">
        <v>104.64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332.28</v>
      </c>
      <c r="BL7" s="38">
        <v>274.07</v>
      </c>
      <c r="BM7" s="38">
        <v>243.02</v>
      </c>
      <c r="BN7" s="38">
        <v>196.19</v>
      </c>
      <c r="BO7" s="38">
        <v>129.4</v>
      </c>
      <c r="BP7" s="38">
        <v>129.4</v>
      </c>
      <c r="BQ7" s="38">
        <v>16.88</v>
      </c>
      <c r="BR7" s="38">
        <v>7.05</v>
      </c>
      <c r="BS7" s="38">
        <v>71.77</v>
      </c>
      <c r="BT7" s="38">
        <v>119.02</v>
      </c>
      <c r="BU7" s="38">
        <v>104.64</v>
      </c>
      <c r="BV7" s="38">
        <v>35.83</v>
      </c>
      <c r="BW7" s="38">
        <v>37.06</v>
      </c>
      <c r="BX7" s="38">
        <v>41.35</v>
      </c>
      <c r="BY7" s="38">
        <v>39.07</v>
      </c>
      <c r="BZ7" s="38">
        <v>38.409999999999997</v>
      </c>
      <c r="CA7" s="38">
        <v>38.409999999999997</v>
      </c>
      <c r="CB7" s="38">
        <v>1216.6099999999999</v>
      </c>
      <c r="CC7" s="38">
        <v>3385.03</v>
      </c>
      <c r="CD7" s="38">
        <v>338.49</v>
      </c>
      <c r="CE7" s="38">
        <v>196.9</v>
      </c>
      <c r="CF7" s="38">
        <v>229.4</v>
      </c>
      <c r="CG7" s="38">
        <v>528.37</v>
      </c>
      <c r="CH7" s="38">
        <v>514.20000000000005</v>
      </c>
      <c r="CI7" s="38">
        <v>456.7</v>
      </c>
      <c r="CJ7" s="38">
        <v>485</v>
      </c>
      <c r="CK7" s="38">
        <v>501.56</v>
      </c>
      <c r="CL7" s="38">
        <v>501.56</v>
      </c>
      <c r="CM7" s="38">
        <v>25</v>
      </c>
      <c r="CN7" s="38">
        <v>25</v>
      </c>
      <c r="CO7" s="38">
        <v>31.25</v>
      </c>
      <c r="CP7" s="38">
        <v>56.25</v>
      </c>
      <c r="CQ7" s="38">
        <v>31.25</v>
      </c>
      <c r="CR7" s="38">
        <v>27.46</v>
      </c>
      <c r="CS7" s="38">
        <v>27.55</v>
      </c>
      <c r="CT7" s="38">
        <v>27.26</v>
      </c>
      <c r="CU7" s="38">
        <v>27.09</v>
      </c>
      <c r="CV7" s="38">
        <v>26.64</v>
      </c>
      <c r="CW7" s="38">
        <v>26.64</v>
      </c>
      <c r="CX7" s="38">
        <v>100</v>
      </c>
      <c r="CY7" s="38">
        <v>100</v>
      </c>
      <c r="CZ7" s="38">
        <v>100</v>
      </c>
      <c r="DA7" s="38">
        <v>100</v>
      </c>
      <c r="DB7" s="38">
        <v>100</v>
      </c>
      <c r="DC7" s="38">
        <v>94.81</v>
      </c>
      <c r="DD7" s="38">
        <v>94.87</v>
      </c>
      <c r="DE7" s="38">
        <v>94.93</v>
      </c>
      <c r="DF7" s="38">
        <v>95.1</v>
      </c>
      <c r="DG7" s="38">
        <v>95.52</v>
      </c>
      <c r="DH7" s="38">
        <v>95.52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113</v>
      </c>
    </row>
    <row r="12" spans="1:145" x14ac:dyDescent="0.15">
      <c r="B12">
        <v>1</v>
      </c>
      <c r="C12">
        <v>1</v>
      </c>
      <c r="D12">
        <v>1</v>
      </c>
      <c r="E12">
        <v>1</v>
      </c>
      <c r="F12">
        <v>1</v>
      </c>
      <c r="G12" t="s">
        <v>114</v>
      </c>
    </row>
    <row r="13" spans="1:145" x14ac:dyDescent="0.15">
      <c r="B13" t="s">
        <v>115</v>
      </c>
      <c r="C13" t="s">
        <v>115</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