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\\MASV07\fileSV\2019年度\環境水道課\業務係\403_企業会計の調査に関する事項\02_経営比較分析（１月）\20210112_05_R02年調査（R01年度分）\02 作成\"/>
    </mc:Choice>
  </mc:AlternateContent>
  <xr:revisionPtr revIDLastSave="0" documentId="13_ncr:1_{D130C4F2-8B2B-4E53-A0D4-0BAE1A2E51C4}" xr6:coauthVersionLast="46" xr6:coauthVersionMax="46" xr10:uidLastSave="{00000000-0000-0000-0000-000000000000}"/>
  <workbookProtection workbookAlgorithmName="SHA-512" workbookHashValue="gj2SMNwC6dcH+grDFvmPs6hsr0B9wWbHpGlQTunR8rR8Iv16eEtqzXJA0AuxzifBSPzmPy4hnXuvuLRj77nExA==" workbookSaltValue="Ol/YuvFZ3dt1iEY7sjNV9g==" workbookSpinCount="100000" lockStructure="1"/>
  <bookViews>
    <workbookView xWindow="-120" yWindow="-120" windowWidth="29040" windowHeight="15840" xr2:uid="{00000000-000D-0000-FFFF-FFFF00000000}"/>
  </bookViews>
  <sheets>
    <sheet name="法非適用_下水道事業" sheetId="4" r:id="rId1"/>
    <sheet name="データ" sheetId="5" state="hidden" r:id="rId2"/>
  </sheets>
  <calcPr calcId="181029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<sst xmlns="http://schemas.openxmlformats.org/spreadsheetml/2006/main" count="236" uniqueCount="120">
  <si>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</si>
  <si>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</si>
  <si>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</si>
  <si>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</si>
  <si>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</si>
  <si>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</si>
  <si>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</si>
  <si>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</si>
  <si>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</si>
  <si>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</si>
  <si>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</si>
  <si>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</si>
  <si>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</si>
  <si>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</si>
  <si>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</si>
  <si>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</si>
  <si>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</si>
  <si>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</si>
  <si>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</si>
  <si>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</si>
  <si>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</si>
  <si>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</si>
  <si>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</si>
  <si>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</si>
  <si>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</si>
  <si>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</si>
  <si>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</si>
  <si>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</si>
  <si>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</si>
  <si>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</si>
  <si>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</si>
  <si>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</si>
  <si>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</si>
  <si>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</si>
  <si>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</si>
  <si>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</si>
  <si>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</si>
  <si>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</si>
  <si>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</si>
  <si>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</si>
  <si>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</si>
  <si>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</si>
  <si>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</si>
  <si>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</si>
  <si>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</si>
  <si>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</si>
  <si>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</si>
  <si>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</si>
  <si>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</si>
  <si>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</si>
  <si>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</si>
  <si>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</si>
  <si>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</si>
  <si>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</si>
  <si>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</si>
  <si>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</si>
  <si>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</si>
  <si>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</si>
  <si>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</si>
  <si>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</si>
  <si>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</si>
  <si>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</si>
  <si>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</si>
  <si>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</si>
  <si>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</si>
  <si>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</si>
  <si>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</si>
  <si>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</si>
  <si>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</si>
  <si>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</si>
  <si>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</si>
  <si>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</si>
  <si>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</si>
  <si>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</si>
  <si>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</si>
  <si>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</si>
  <si>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</si>
  <si>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</si>
  <si>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</si>
  <si>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</si>
  <si>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</si>
  <si>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</si>
  <si>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</si>
  <si>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</si>
  <si>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</si>
  <si>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</si>
  <si>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</si>
  <si>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</si>
  <si>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</si>
  <si>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</si>
  <si>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</si>
  <si>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</si>
  <si>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</si>
  <si>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</si>
  <si>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</si>
  <si>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</si>
  <si>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</si>
  <si>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</si>
  <si>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南会津町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</si>
  <si>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</si>
  <si>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</si>
  <si>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</si>
  <si>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</si>
  <si>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</si>
  <si>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</si>
  <si>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</si>
  <si>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</si>
  <si>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</si>
  <si>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</si>
  <si>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</si>
  <si>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</si>
  <si>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</si>
  <si>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</si>
  <si>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</si>
  <si>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</si>
  <si>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</si>
  <si>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</si>
  <si>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収益的収支比率、経費回収率ともに100％未満であり、経営努力が必要な状況となっています。
　今後も人口減少による使用料収入の減少が見込まれることから、包括的な委託契約などにより経費の節減が必要です。</t>
    <rPh sb="57" eb="60">
      <t>シヨウリョウ</t>
    </rPh>
    <phoneticPr fontId="4"/>
  </si>
  <si>
    <t>　供用開始後、20年を超える施設が多くありますが、管渠の老朽化はみられません。</t>
    <phoneticPr fontId="4"/>
  </si>
  <si>
    <t>　現在のところ、施設・設備の老朽化に伴う修繕費及び更新投資の増大はみられませんが、人口減少による使用料収入の減少が懸念されます。　
　安定した経営を行うためにも、使用料改定を視野に入れた経営戦略の見直しを行うなど、長期的な経営改善が必要です。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</si>
</sst>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5-461F-9068-DAAC7E1C3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2.0499999999999998</c:v>
                </c:pt>
                <c:pt idx="2">
                  <c:v>0.01</c:v>
                </c:pt>
                <c:pt idx="3">
                  <c:v>0.01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5-461F-9068-DAAC7E1C3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31.25</c:v>
                </c:pt>
                <c:pt idx="1">
                  <c:v>20.39</c:v>
                </c:pt>
                <c:pt idx="2">
                  <c:v>30.4</c:v>
                </c:pt>
                <c:pt idx="3">
                  <c:v>29.51</c:v>
                </c:pt>
                <c:pt idx="4">
                  <c:v>26.31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A-4B01-A6FC-9E470F859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52.31</c:v>
                </c:pt>
                <c:pt idx="1">
                  <c:v>60.65</c:v>
                </c:pt>
                <c:pt idx="2">
                  <c:v>51.75</c:v>
                </c:pt>
                <c:pt idx="3">
                  <c:v>50.68</c:v>
                </c:pt>
                <c:pt idx="4">
                  <c:v>50.14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A-4B01-A6FC-9E470F859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88.1</c:v>
                </c:pt>
                <c:pt idx="1">
                  <c:v>88.98</c:v>
                </c:pt>
                <c:pt idx="2">
                  <c:v>91.53</c:v>
                </c:pt>
                <c:pt idx="3">
                  <c:v>89.78</c:v>
                </c:pt>
                <c:pt idx="4">
                  <c:v>89.5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E1-470B-82B6-EAF3A843B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84.32</c:v>
                </c:pt>
                <c:pt idx="1">
                  <c:v>84.58</c:v>
                </c:pt>
                <c:pt idx="2">
                  <c:v>84.84</c:v>
                </c:pt>
                <c:pt idx="3">
                  <c:v>84.86</c:v>
                </c:pt>
                <c:pt idx="4">
                  <c:v>84.98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1-470B-82B6-EAF3A843B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101.31</c:v>
                </c:pt>
                <c:pt idx="1">
                  <c:v>101.87</c:v>
                </c:pt>
                <c:pt idx="2">
                  <c:v>101.15</c:v>
                </c:pt>
                <c:pt idx="3">
                  <c:v>99.56</c:v>
                </c:pt>
                <c:pt idx="4">
                  <c:v>98.94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E25-9D18-141EDC458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3-4E25-9D18-141EDC458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4-421A-9B5C-0043D7CE3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4-421A-9B5C-0043D7CE3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9-4580-9685-4FC11A8F8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9-4580-9685-4FC11A8F8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95-40DD-ACBF-EFD230F53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5-40DD-ACBF-EFD230F53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F-494F-8ECB-57A191446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F-494F-8ECB-57A191446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1.88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12-4AFD-BC31-99C032D0F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1081.8</c:v>
                </c:pt>
                <c:pt idx="1">
                  <c:v>974.93</c:v>
                </c:pt>
                <c:pt idx="2">
                  <c:v>855.8</c:v>
                </c:pt>
                <c:pt idx="3">
                  <c:v>789.46</c:v>
                </c:pt>
                <c:pt idx="4">
                  <c:v>826.83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12-4AFD-BC31-99C032D0F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67.94</c:v>
                </c:pt>
                <c:pt idx="1">
                  <c:v>98.19</c:v>
                </c:pt>
                <c:pt idx="2">
                  <c:v>100</c:v>
                </c:pt>
                <c:pt idx="3">
                  <c:v>98.15</c:v>
                </c:pt>
                <c:pt idx="4">
                  <c:v>98.05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3-4326-A66D-ECBA37B28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52.19</c:v>
                </c:pt>
                <c:pt idx="1">
                  <c:v>55.32</c:v>
                </c:pt>
                <c:pt idx="2">
                  <c:v>59.8</c:v>
                </c:pt>
                <c:pt idx="3">
                  <c:v>57.77</c:v>
                </c:pt>
                <c:pt idx="4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3-4326-A66D-ECBA37B28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290.08999999999997</c:v>
                </c:pt>
                <c:pt idx="1">
                  <c:v>223.27</c:v>
                </c:pt>
                <c:pt idx="2">
                  <c:v>226.79</c:v>
                </c:pt>
                <c:pt idx="3">
                  <c:v>230.11</c:v>
                </c:pt>
                <c:pt idx="4">
                  <c:v>230.28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25-4448-B688-AA1346848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296.14</c:v>
                </c:pt>
                <c:pt idx="1">
                  <c:v>283.17</c:v>
                </c:pt>
                <c:pt idx="2">
                  <c:v>263.76</c:v>
                </c:pt>
                <c:pt idx="3">
                  <c:v>274.35000000000002</c:v>
                </c:pt>
                <c:pt idx="4">
                  <c:v>273.52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5-4448-B688-AA1346848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【765.47】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【257.86】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="70" zoomScaleNormal="7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福島県　南会津町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4" t="s">
        <v>1</v>
      </c>
      <c r="C7" s="64"/>
      <c r="D7" s="64"/>
      <c r="E7" s="64"/>
      <c r="F7" s="64"/>
      <c r="G7" s="64"/>
      <c r="H7" s="64"/>
      <c r="I7" s="64" t="s">
        <v>2</v>
      </c>
      <c r="J7" s="64"/>
      <c r="K7" s="64"/>
      <c r="L7" s="64"/>
      <c r="M7" s="64"/>
      <c r="N7" s="64"/>
      <c r="O7" s="64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3"/>
      <c r="AL7" s="64" t="s">
        <v>6</v>
      </c>
      <c r="AM7" s="64"/>
      <c r="AN7" s="64"/>
      <c r="AO7" s="64"/>
      <c r="AP7" s="64"/>
      <c r="AQ7" s="64"/>
      <c r="AR7" s="64"/>
      <c r="AS7" s="64"/>
      <c r="AT7" s="64" t="s">
        <v>7</v>
      </c>
      <c r="AU7" s="64"/>
      <c r="AV7" s="64"/>
      <c r="AW7" s="64"/>
      <c r="AX7" s="64"/>
      <c r="AY7" s="64"/>
      <c r="AZ7" s="64"/>
      <c r="BA7" s="64"/>
      <c r="BB7" s="64" t="s">
        <v>8</v>
      </c>
      <c r="BC7" s="64"/>
      <c r="BD7" s="64"/>
      <c r="BE7" s="64"/>
      <c r="BF7" s="64"/>
      <c r="BG7" s="64"/>
      <c r="BH7" s="64"/>
      <c r="BI7" s="6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農業集落排水</v>
      </c>
      <c r="Q8" s="71"/>
      <c r="R8" s="71"/>
      <c r="S8" s="71"/>
      <c r="T8" s="71"/>
      <c r="U8" s="71"/>
      <c r="V8" s="71"/>
      <c r="W8" s="71" t="str">
        <f>データ!L6</f>
        <v>F2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8">
        <f>データ!S6</f>
        <v>15318</v>
      </c>
      <c r="AM8" s="68"/>
      <c r="AN8" s="68"/>
      <c r="AO8" s="68"/>
      <c r="AP8" s="68"/>
      <c r="AQ8" s="68"/>
      <c r="AR8" s="68"/>
      <c r="AS8" s="68"/>
      <c r="AT8" s="67">
        <f>データ!T6</f>
        <v>886.47</v>
      </c>
      <c r="AU8" s="67"/>
      <c r="AV8" s="67"/>
      <c r="AW8" s="67"/>
      <c r="AX8" s="67"/>
      <c r="AY8" s="67"/>
      <c r="AZ8" s="67"/>
      <c r="BA8" s="67"/>
      <c r="BB8" s="67">
        <f>データ!U6</f>
        <v>17.28</v>
      </c>
      <c r="BC8" s="67"/>
      <c r="BD8" s="67"/>
      <c r="BE8" s="67"/>
      <c r="BF8" s="67"/>
      <c r="BG8" s="67"/>
      <c r="BH8" s="67"/>
      <c r="BI8" s="67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4" t="s">
        <v>12</v>
      </c>
      <c r="C9" s="64"/>
      <c r="D9" s="64"/>
      <c r="E9" s="64"/>
      <c r="F9" s="64"/>
      <c r="G9" s="64"/>
      <c r="H9" s="64"/>
      <c r="I9" s="64" t="s">
        <v>13</v>
      </c>
      <c r="J9" s="64"/>
      <c r="K9" s="64"/>
      <c r="L9" s="64"/>
      <c r="M9" s="64"/>
      <c r="N9" s="64"/>
      <c r="O9" s="64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64" t="s">
        <v>16</v>
      </c>
      <c r="AE9" s="64"/>
      <c r="AF9" s="64"/>
      <c r="AG9" s="64"/>
      <c r="AH9" s="64"/>
      <c r="AI9" s="64"/>
      <c r="AJ9" s="64"/>
      <c r="AK9" s="3"/>
      <c r="AL9" s="64" t="s">
        <v>17</v>
      </c>
      <c r="AM9" s="64"/>
      <c r="AN9" s="64"/>
      <c r="AO9" s="64"/>
      <c r="AP9" s="64"/>
      <c r="AQ9" s="64"/>
      <c r="AR9" s="64"/>
      <c r="AS9" s="64"/>
      <c r="AT9" s="64" t="s">
        <v>18</v>
      </c>
      <c r="AU9" s="64"/>
      <c r="AV9" s="64"/>
      <c r="AW9" s="64"/>
      <c r="AX9" s="64"/>
      <c r="AY9" s="64"/>
      <c r="AZ9" s="64"/>
      <c r="BA9" s="64"/>
      <c r="BB9" s="64" t="s">
        <v>19</v>
      </c>
      <c r="BC9" s="64"/>
      <c r="BD9" s="64"/>
      <c r="BE9" s="64"/>
      <c r="BF9" s="64"/>
      <c r="BG9" s="64"/>
      <c r="BH9" s="64"/>
      <c r="BI9" s="64"/>
      <c r="BJ9" s="3"/>
      <c r="BK9" s="3"/>
      <c r="BL9" s="65" t="s">
        <v>20</v>
      </c>
      <c r="BM9" s="66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7" t="str">
        <f>データ!N6</f>
        <v>-</v>
      </c>
      <c r="C10" s="67"/>
      <c r="D10" s="67"/>
      <c r="E10" s="67"/>
      <c r="F10" s="67"/>
      <c r="G10" s="67"/>
      <c r="H10" s="67"/>
      <c r="I10" s="67" t="str">
        <f>データ!O6</f>
        <v>該当数値なし</v>
      </c>
      <c r="J10" s="67"/>
      <c r="K10" s="67"/>
      <c r="L10" s="67"/>
      <c r="M10" s="67"/>
      <c r="N10" s="67"/>
      <c r="O10" s="67"/>
      <c r="P10" s="67">
        <f>データ!P6</f>
        <v>15.83</v>
      </c>
      <c r="Q10" s="67"/>
      <c r="R10" s="67"/>
      <c r="S10" s="67"/>
      <c r="T10" s="67"/>
      <c r="U10" s="67"/>
      <c r="V10" s="67"/>
      <c r="W10" s="67">
        <f>データ!Q6</f>
        <v>84.58</v>
      </c>
      <c r="X10" s="67"/>
      <c r="Y10" s="67"/>
      <c r="Z10" s="67"/>
      <c r="AA10" s="67"/>
      <c r="AB10" s="67"/>
      <c r="AC10" s="67"/>
      <c r="AD10" s="68">
        <f>データ!R6</f>
        <v>4180</v>
      </c>
      <c r="AE10" s="68"/>
      <c r="AF10" s="68"/>
      <c r="AG10" s="68"/>
      <c r="AH10" s="68"/>
      <c r="AI10" s="68"/>
      <c r="AJ10" s="68"/>
      <c r="AK10" s="2"/>
      <c r="AL10" s="68">
        <f>データ!V6</f>
        <v>2400</v>
      </c>
      <c r="AM10" s="68"/>
      <c r="AN10" s="68"/>
      <c r="AO10" s="68"/>
      <c r="AP10" s="68"/>
      <c r="AQ10" s="68"/>
      <c r="AR10" s="68"/>
      <c r="AS10" s="68"/>
      <c r="AT10" s="67">
        <f>データ!W6</f>
        <v>2.15</v>
      </c>
      <c r="AU10" s="67"/>
      <c r="AV10" s="67"/>
      <c r="AW10" s="67"/>
      <c r="AX10" s="67"/>
      <c r="AY10" s="67"/>
      <c r="AZ10" s="67"/>
      <c r="BA10" s="67"/>
      <c r="BB10" s="67">
        <f>データ!X6</f>
        <v>1116.28</v>
      </c>
      <c r="BC10" s="67"/>
      <c r="BD10" s="67"/>
      <c r="BE10" s="67"/>
      <c r="BF10" s="67"/>
      <c r="BG10" s="67"/>
      <c r="BH10" s="67"/>
      <c r="BI10" s="67"/>
      <c r="BJ10" s="2"/>
      <c r="BK10" s="2"/>
      <c r="BL10" s="57" t="s">
        <v>22</v>
      </c>
      <c r="BM10" s="5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24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51" t="s">
        <v>26</v>
      </c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3"/>
    </row>
    <row r="15" spans="1:78" ht="13.5" customHeight="1" x14ac:dyDescent="0.15">
      <c r="A15" s="2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50"/>
      <c r="BK15" s="2"/>
      <c r="BL15" s="54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117</v>
      </c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44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44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44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44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44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44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44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44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44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44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44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44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44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44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44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44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44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44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44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44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44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44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44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44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44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44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44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44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5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7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1" t="s">
        <v>27</v>
      </c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4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118</v>
      </c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44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44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44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83"/>
      <c r="BN50" s="83"/>
      <c r="BO50" s="83"/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44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83"/>
      <c r="BN51" s="83"/>
      <c r="BO51" s="83"/>
      <c r="BP51" s="83"/>
      <c r="BQ51" s="83"/>
      <c r="BR51" s="83"/>
      <c r="BS51" s="83"/>
      <c r="BT51" s="83"/>
      <c r="BU51" s="83"/>
      <c r="BV51" s="83"/>
      <c r="BW51" s="83"/>
      <c r="BX51" s="83"/>
      <c r="BY51" s="83"/>
      <c r="BZ51" s="44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83"/>
      <c r="BN52" s="83"/>
      <c r="BO52" s="83"/>
      <c r="BP52" s="83"/>
      <c r="BQ52" s="83"/>
      <c r="BR52" s="83"/>
      <c r="BS52" s="83"/>
      <c r="BT52" s="83"/>
      <c r="BU52" s="83"/>
      <c r="BV52" s="83"/>
      <c r="BW52" s="83"/>
      <c r="BX52" s="83"/>
      <c r="BY52" s="83"/>
      <c r="BZ52" s="44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83"/>
      <c r="BN53" s="83"/>
      <c r="BO53" s="83"/>
      <c r="BP53" s="83"/>
      <c r="BQ53" s="83"/>
      <c r="BR53" s="83"/>
      <c r="BS53" s="83"/>
      <c r="BT53" s="83"/>
      <c r="BU53" s="83"/>
      <c r="BV53" s="83"/>
      <c r="BW53" s="83"/>
      <c r="BX53" s="83"/>
      <c r="BY53" s="83"/>
      <c r="BZ53" s="44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  <c r="BZ54" s="44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44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44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44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83"/>
      <c r="BN58" s="83"/>
      <c r="BO58" s="83"/>
      <c r="BP58" s="83"/>
      <c r="BQ58" s="83"/>
      <c r="BR58" s="83"/>
      <c r="BS58" s="83"/>
      <c r="BT58" s="83"/>
      <c r="BU58" s="83"/>
      <c r="BV58" s="83"/>
      <c r="BW58" s="83"/>
      <c r="BX58" s="83"/>
      <c r="BY58" s="83"/>
      <c r="BZ58" s="44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83"/>
      <c r="BN59" s="83"/>
      <c r="BO59" s="83"/>
      <c r="BP59" s="83"/>
      <c r="BQ59" s="83"/>
      <c r="BR59" s="83"/>
      <c r="BS59" s="83"/>
      <c r="BT59" s="83"/>
      <c r="BU59" s="83"/>
      <c r="BV59" s="83"/>
      <c r="BW59" s="83"/>
      <c r="BX59" s="83"/>
      <c r="BY59" s="83"/>
      <c r="BZ59" s="44"/>
    </row>
    <row r="60" spans="1:78" ht="13.5" customHeight="1" x14ac:dyDescent="0.15">
      <c r="A60" s="2"/>
      <c r="B60" s="48" t="s">
        <v>28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50"/>
      <c r="BK60" s="2"/>
      <c r="BL60" s="43"/>
      <c r="BM60" s="83"/>
      <c r="BN60" s="83"/>
      <c r="BO60" s="83"/>
      <c r="BP60" s="83"/>
      <c r="BQ60" s="83"/>
      <c r="BR60" s="83"/>
      <c r="BS60" s="83"/>
      <c r="BT60" s="83"/>
      <c r="BU60" s="83"/>
      <c r="BV60" s="83"/>
      <c r="BW60" s="83"/>
      <c r="BX60" s="83"/>
      <c r="BY60" s="83"/>
      <c r="BZ60" s="44"/>
    </row>
    <row r="61" spans="1:78" ht="13.5" customHeight="1" x14ac:dyDescent="0.15">
      <c r="A61" s="2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50"/>
      <c r="BK61" s="2"/>
      <c r="BL61" s="4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44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83"/>
      <c r="BN62" s="83"/>
      <c r="BO62" s="83"/>
      <c r="BP62" s="83"/>
      <c r="BQ62" s="83"/>
      <c r="BR62" s="83"/>
      <c r="BS62" s="83"/>
      <c r="BT62" s="83"/>
      <c r="BU62" s="83"/>
      <c r="BV62" s="83"/>
      <c r="BW62" s="83"/>
      <c r="BX62" s="83"/>
      <c r="BY62" s="83"/>
      <c r="BZ62" s="44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5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7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1" t="s">
        <v>29</v>
      </c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4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119</v>
      </c>
      <c r="BM66" s="83"/>
      <c r="BN66" s="83"/>
      <c r="BO66" s="83"/>
      <c r="BP66" s="83"/>
      <c r="BQ66" s="83"/>
      <c r="BR66" s="83"/>
      <c r="BS66" s="83"/>
      <c r="BT66" s="83"/>
      <c r="BU66" s="83"/>
      <c r="BV66" s="83"/>
      <c r="BW66" s="83"/>
      <c r="BX66" s="83"/>
      <c r="BY66" s="83"/>
      <c r="BZ66" s="44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83"/>
      <c r="BN67" s="83"/>
      <c r="BO67" s="83"/>
      <c r="BP67" s="83"/>
      <c r="BQ67" s="83"/>
      <c r="BR67" s="83"/>
      <c r="BS67" s="83"/>
      <c r="BT67" s="83"/>
      <c r="BU67" s="83"/>
      <c r="BV67" s="83"/>
      <c r="BW67" s="83"/>
      <c r="BX67" s="83"/>
      <c r="BY67" s="83"/>
      <c r="BZ67" s="44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44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83"/>
      <c r="BN69" s="83"/>
      <c r="BO69" s="83"/>
      <c r="BP69" s="83"/>
      <c r="BQ69" s="83"/>
      <c r="BR69" s="83"/>
      <c r="BS69" s="83"/>
      <c r="BT69" s="83"/>
      <c r="BU69" s="83"/>
      <c r="BV69" s="83"/>
      <c r="BW69" s="83"/>
      <c r="BX69" s="83"/>
      <c r="BY69" s="83"/>
      <c r="BZ69" s="44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83"/>
      <c r="BN70" s="83"/>
      <c r="BO70" s="83"/>
      <c r="BP70" s="83"/>
      <c r="BQ70" s="83"/>
      <c r="BR70" s="83"/>
      <c r="BS70" s="83"/>
      <c r="BT70" s="83"/>
      <c r="BU70" s="83"/>
      <c r="BV70" s="83"/>
      <c r="BW70" s="83"/>
      <c r="BX70" s="83"/>
      <c r="BY70" s="83"/>
      <c r="BZ70" s="44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83"/>
      <c r="BN71" s="83"/>
      <c r="BO71" s="83"/>
      <c r="BP71" s="83"/>
      <c r="BQ71" s="83"/>
      <c r="BR71" s="83"/>
      <c r="BS71" s="83"/>
      <c r="BT71" s="83"/>
      <c r="BU71" s="83"/>
      <c r="BV71" s="83"/>
      <c r="BW71" s="83"/>
      <c r="BX71" s="83"/>
      <c r="BY71" s="83"/>
      <c r="BZ71" s="44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83"/>
      <c r="BN72" s="83"/>
      <c r="BO72" s="83"/>
      <c r="BP72" s="83"/>
      <c r="BQ72" s="83"/>
      <c r="BR72" s="83"/>
      <c r="BS72" s="83"/>
      <c r="BT72" s="83"/>
      <c r="BU72" s="83"/>
      <c r="BV72" s="83"/>
      <c r="BW72" s="83"/>
      <c r="BX72" s="83"/>
      <c r="BY72" s="83"/>
      <c r="BZ72" s="44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83"/>
      <c r="BN73" s="83"/>
      <c r="BO73" s="83"/>
      <c r="BP73" s="83"/>
      <c r="BQ73" s="83"/>
      <c r="BR73" s="83"/>
      <c r="BS73" s="83"/>
      <c r="BT73" s="83"/>
      <c r="BU73" s="83"/>
      <c r="BV73" s="83"/>
      <c r="BW73" s="83"/>
      <c r="BX73" s="83"/>
      <c r="BY73" s="83"/>
      <c r="BZ73" s="44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83"/>
      <c r="BN74" s="83"/>
      <c r="BO74" s="83"/>
      <c r="BP74" s="83"/>
      <c r="BQ74" s="83"/>
      <c r="BR74" s="83"/>
      <c r="BS74" s="83"/>
      <c r="BT74" s="83"/>
      <c r="BU74" s="83"/>
      <c r="BV74" s="83"/>
      <c r="BW74" s="83"/>
      <c r="BX74" s="83"/>
      <c r="BY74" s="83"/>
      <c r="BZ74" s="44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83"/>
      <c r="BN75" s="83"/>
      <c r="BO75" s="83"/>
      <c r="BP75" s="83"/>
      <c r="BQ75" s="83"/>
      <c r="BR75" s="83"/>
      <c r="BS75" s="83"/>
      <c r="BT75" s="83"/>
      <c r="BU75" s="83"/>
      <c r="BV75" s="83"/>
      <c r="BW75" s="83"/>
      <c r="BX75" s="83"/>
      <c r="BY75" s="83"/>
      <c r="BZ75" s="44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83"/>
      <c r="BN76" s="83"/>
      <c r="BO76" s="83"/>
      <c r="BP76" s="83"/>
      <c r="BQ76" s="83"/>
      <c r="BR76" s="83"/>
      <c r="BS76" s="83"/>
      <c r="BT76" s="83"/>
      <c r="BU76" s="83"/>
      <c r="BV76" s="83"/>
      <c r="BW76" s="83"/>
      <c r="BX76" s="83"/>
      <c r="BY76" s="83"/>
      <c r="BZ76" s="44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83"/>
      <c r="BN77" s="83"/>
      <c r="BO77" s="83"/>
      <c r="BP77" s="83"/>
      <c r="BQ77" s="83"/>
      <c r="BR77" s="83"/>
      <c r="BS77" s="83"/>
      <c r="BT77" s="83"/>
      <c r="BU77" s="83"/>
      <c r="BV77" s="83"/>
      <c r="BW77" s="83"/>
      <c r="BX77" s="83"/>
      <c r="BY77" s="83"/>
      <c r="BZ77" s="44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83"/>
      <c r="BN78" s="83"/>
      <c r="BO78" s="83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44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83"/>
      <c r="BN79" s="83"/>
      <c r="BO79" s="83"/>
      <c r="BP79" s="83"/>
      <c r="BQ79" s="83"/>
      <c r="BR79" s="83"/>
      <c r="BS79" s="83"/>
      <c r="BT79" s="83"/>
      <c r="BU79" s="83"/>
      <c r="BV79" s="83"/>
      <c r="BW79" s="83"/>
      <c r="BX79" s="83"/>
      <c r="BY79" s="83"/>
      <c r="BZ79" s="44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44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44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5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7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【765.47】</v>
      </c>
      <c r="I86" s="26" t="str">
        <f>データ!CA6</f>
        <v>【59.59】</v>
      </c>
      <c r="J86" s="26" t="str">
        <f>データ!CL6</f>
        <v>【257.86】</v>
      </c>
      <c r="K86" s="26" t="str">
        <f>データ!CW6</f>
        <v>【51.30】</v>
      </c>
      <c r="L86" s="26" t="str">
        <f>データ!DH6</f>
        <v>【86.22】</v>
      </c>
      <c r="M86" s="26" t="s">
        <v>44</v>
      </c>
      <c r="N86" s="26" t="s">
        <v>44</v>
      </c>
      <c r="O86" s="26" t="str">
        <f>データ!EO6</f>
        <v>【0.02】</v>
      </c>
    </row>
  </sheetData>
  <sheetProtection algorithmName="SHA-512" hashValue="HNnd7b70cJ1EM/mVyPutn++gln3SWuSXVCG6vgR662cdsXOd0XfpAZfUeHMw9MEotkRmc9w50W4pEa1VP4VSaw==" saltValue="xCVI17R5cXvKiddetw/Q6A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6" t="s">
        <v>54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55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56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58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59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60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61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62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63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64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65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66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67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68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2019</v>
      </c>
      <c r="C6" s="33">
        <f t="shared" ref="C6:X6" si="3">C7</f>
        <v>73687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福島県　南会津町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15.83</v>
      </c>
      <c r="Q6" s="34">
        <f t="shared" si="3"/>
        <v>84.58</v>
      </c>
      <c r="R6" s="34">
        <f t="shared" si="3"/>
        <v>4180</v>
      </c>
      <c r="S6" s="34">
        <f t="shared" si="3"/>
        <v>15318</v>
      </c>
      <c r="T6" s="34">
        <f t="shared" si="3"/>
        <v>886.47</v>
      </c>
      <c r="U6" s="34">
        <f t="shared" si="3"/>
        <v>17.28</v>
      </c>
      <c r="V6" s="34">
        <f t="shared" si="3"/>
        <v>2400</v>
      </c>
      <c r="W6" s="34">
        <f t="shared" si="3"/>
        <v>2.15</v>
      </c>
      <c r="X6" s="34">
        <f t="shared" si="3"/>
        <v>1116.28</v>
      </c>
      <c r="Y6" s="35">
        <f>IF(Y7="",NA(),Y7)</f>
        <v>101.31</v>
      </c>
      <c r="Z6" s="35">
        <f t="shared" ref="Z6:AH6" si="4">IF(Z7="",NA(),Z7)</f>
        <v>101.87</v>
      </c>
      <c r="AA6" s="35">
        <f t="shared" si="4"/>
        <v>101.15</v>
      </c>
      <c r="AB6" s="35">
        <f t="shared" si="4"/>
        <v>99.56</v>
      </c>
      <c r="AC6" s="35">
        <f t="shared" si="4"/>
        <v>98.94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1.88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1081.8</v>
      </c>
      <c r="BL6" s="35">
        <f t="shared" si="7"/>
        <v>974.93</v>
      </c>
      <c r="BM6" s="35">
        <f t="shared" si="7"/>
        <v>855.8</v>
      </c>
      <c r="BN6" s="35">
        <f t="shared" si="7"/>
        <v>789.46</v>
      </c>
      <c r="BO6" s="35">
        <f t="shared" si="7"/>
        <v>826.83</v>
      </c>
      <c r="BP6" s="34" t="str">
        <f>IF(BP7="","",IF(BP7="-","【-】","【"&amp;SUBSTITUTE(TEXT(BP7,"#,##0.00"),"-","△")&amp;"】"))</f>
        <v>【765.47】</v>
      </c>
      <c r="BQ6" s="35">
        <f>IF(BQ7="",NA(),BQ7)</f>
        <v>67.94</v>
      </c>
      <c r="BR6" s="35">
        <f t="shared" ref="BR6:BZ6" si="8">IF(BR7="",NA(),BR7)</f>
        <v>98.19</v>
      </c>
      <c r="BS6" s="35">
        <f t="shared" si="8"/>
        <v>100</v>
      </c>
      <c r="BT6" s="35">
        <f t="shared" si="8"/>
        <v>98.15</v>
      </c>
      <c r="BU6" s="35">
        <f t="shared" si="8"/>
        <v>98.05</v>
      </c>
      <c r="BV6" s="35">
        <f t="shared" si="8"/>
        <v>52.19</v>
      </c>
      <c r="BW6" s="35">
        <f t="shared" si="8"/>
        <v>55.32</v>
      </c>
      <c r="BX6" s="35">
        <f t="shared" si="8"/>
        <v>59.8</v>
      </c>
      <c r="BY6" s="35">
        <f t="shared" si="8"/>
        <v>57.77</v>
      </c>
      <c r="BZ6" s="35">
        <f t="shared" si="8"/>
        <v>57.31</v>
      </c>
      <c r="CA6" s="34" t="str">
        <f>IF(CA7="","",IF(CA7="-","【-】","【"&amp;SUBSTITUTE(TEXT(CA7,"#,##0.00"),"-","△")&amp;"】"))</f>
        <v>【59.59】</v>
      </c>
      <c r="CB6" s="35">
        <f>IF(CB7="",NA(),CB7)</f>
        <v>290.08999999999997</v>
      </c>
      <c r="CC6" s="35">
        <f t="shared" ref="CC6:CK6" si="9">IF(CC7="",NA(),CC7)</f>
        <v>223.27</v>
      </c>
      <c r="CD6" s="35">
        <f t="shared" si="9"/>
        <v>226.79</v>
      </c>
      <c r="CE6" s="35">
        <f t="shared" si="9"/>
        <v>230.11</v>
      </c>
      <c r="CF6" s="35">
        <f t="shared" si="9"/>
        <v>230.28</v>
      </c>
      <c r="CG6" s="35">
        <f t="shared" si="9"/>
        <v>296.14</v>
      </c>
      <c r="CH6" s="35">
        <f t="shared" si="9"/>
        <v>283.17</v>
      </c>
      <c r="CI6" s="35">
        <f t="shared" si="9"/>
        <v>263.76</v>
      </c>
      <c r="CJ6" s="35">
        <f t="shared" si="9"/>
        <v>274.35000000000002</v>
      </c>
      <c r="CK6" s="35">
        <f t="shared" si="9"/>
        <v>273.52</v>
      </c>
      <c r="CL6" s="34" t="str">
        <f>IF(CL7="","",IF(CL7="-","【-】","【"&amp;SUBSTITUTE(TEXT(CL7,"#,##0.00"),"-","△")&amp;"】"))</f>
        <v>【257.86】</v>
      </c>
      <c r="CM6" s="35">
        <f>IF(CM7="",NA(),CM7)</f>
        <v>31.25</v>
      </c>
      <c r="CN6" s="35">
        <f t="shared" ref="CN6:CV6" si="10">IF(CN7="",NA(),CN7)</f>
        <v>20.39</v>
      </c>
      <c r="CO6" s="35">
        <f t="shared" si="10"/>
        <v>30.4</v>
      </c>
      <c r="CP6" s="35">
        <f t="shared" si="10"/>
        <v>29.51</v>
      </c>
      <c r="CQ6" s="35">
        <f t="shared" si="10"/>
        <v>26.31</v>
      </c>
      <c r="CR6" s="35">
        <f t="shared" si="10"/>
        <v>52.31</v>
      </c>
      <c r="CS6" s="35">
        <f t="shared" si="10"/>
        <v>60.65</v>
      </c>
      <c r="CT6" s="35">
        <f t="shared" si="10"/>
        <v>51.75</v>
      </c>
      <c r="CU6" s="35">
        <f t="shared" si="10"/>
        <v>50.68</v>
      </c>
      <c r="CV6" s="35">
        <f t="shared" si="10"/>
        <v>50.14</v>
      </c>
      <c r="CW6" s="34" t="str">
        <f>IF(CW7="","",IF(CW7="-","【-】","【"&amp;SUBSTITUTE(TEXT(CW7,"#,##0.00"),"-","△")&amp;"】"))</f>
        <v>【51.30】</v>
      </c>
      <c r="CX6" s="35">
        <f>IF(CX7="",NA(),CX7)</f>
        <v>88.1</v>
      </c>
      <c r="CY6" s="35">
        <f t="shared" ref="CY6:DG6" si="11">IF(CY7="",NA(),CY7)</f>
        <v>88.98</v>
      </c>
      <c r="CZ6" s="35">
        <f t="shared" si="11"/>
        <v>91.53</v>
      </c>
      <c r="DA6" s="35">
        <f t="shared" si="11"/>
        <v>89.78</v>
      </c>
      <c r="DB6" s="35">
        <f t="shared" si="11"/>
        <v>89.5</v>
      </c>
      <c r="DC6" s="35">
        <f t="shared" si="11"/>
        <v>84.32</v>
      </c>
      <c r="DD6" s="35">
        <f t="shared" si="11"/>
        <v>84.58</v>
      </c>
      <c r="DE6" s="35">
        <f t="shared" si="11"/>
        <v>84.84</v>
      </c>
      <c r="DF6" s="35">
        <f t="shared" si="11"/>
        <v>84.86</v>
      </c>
      <c r="DG6" s="35">
        <f t="shared" si="11"/>
        <v>84.98</v>
      </c>
      <c r="DH6" s="34" t="str">
        <f>IF(DH7="","",IF(DH7="-","【-】","【"&amp;SUBSTITUTE(TEXT(DH7,"#,##0.00"),"-","△")&amp;"】"))</f>
        <v>【86.22】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0.01</v>
      </c>
      <c r="EK6" s="35">
        <f t="shared" si="14"/>
        <v>2.0499999999999998</v>
      </c>
      <c r="EL6" s="35">
        <f t="shared" si="14"/>
        <v>0.01</v>
      </c>
      <c r="EM6" s="35">
        <f t="shared" si="14"/>
        <v>0.01</v>
      </c>
      <c r="EN6" s="35">
        <f t="shared" si="14"/>
        <v>0.02</v>
      </c>
      <c r="EO6" s="34" t="str">
        <f>IF(EO7="","",IF(EO7="-","【-】","【"&amp;SUBSTITUTE(TEXT(EO7,"#,##0.00"),"-","△")&amp;"】"))</f>
        <v>【0.02】</v>
      </c>
    </row>
    <row r="7" spans="1:145" s="36" customFormat="1" x14ac:dyDescent="0.15">
      <c r="A7" s="28"/>
      <c r="B7" s="37">
        <v>2019</v>
      </c>
      <c r="C7" s="37">
        <v>73687</v>
      </c>
      <c r="D7" s="37">
        <v>47</v>
      </c>
      <c r="E7" s="37">
        <v>17</v>
      </c>
      <c r="F7" s="37">
        <v>5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15.83</v>
      </c>
      <c r="Q7" s="38">
        <v>84.58</v>
      </c>
      <c r="R7" s="38">
        <v>4180</v>
      </c>
      <c r="S7" s="38">
        <v>15318</v>
      </c>
      <c r="T7" s="38">
        <v>886.47</v>
      </c>
      <c r="U7" s="38">
        <v>17.28</v>
      </c>
      <c r="V7" s="38">
        <v>2400</v>
      </c>
      <c r="W7" s="38">
        <v>2.15</v>
      </c>
      <c r="X7" s="38">
        <v>1116.28</v>
      </c>
      <c r="Y7" s="38">
        <v>101.31</v>
      </c>
      <c r="Z7" s="38">
        <v>101.87</v>
      </c>
      <c r="AA7" s="38">
        <v>101.15</v>
      </c>
      <c r="AB7" s="38">
        <v>99.56</v>
      </c>
      <c r="AC7" s="38">
        <v>98.94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1.88</v>
      </c>
      <c r="BG7" s="38">
        <v>0</v>
      </c>
      <c r="BH7" s="38">
        <v>0</v>
      </c>
      <c r="BI7" s="38">
        <v>0</v>
      </c>
      <c r="BJ7" s="38">
        <v>0</v>
      </c>
      <c r="BK7" s="38">
        <v>1081.8</v>
      </c>
      <c r="BL7" s="38">
        <v>974.93</v>
      </c>
      <c r="BM7" s="38">
        <v>855.8</v>
      </c>
      <c r="BN7" s="38">
        <v>789.46</v>
      </c>
      <c r="BO7" s="38">
        <v>826.83</v>
      </c>
      <c r="BP7" s="38">
        <v>765.47</v>
      </c>
      <c r="BQ7" s="38">
        <v>67.94</v>
      </c>
      <c r="BR7" s="38">
        <v>98.19</v>
      </c>
      <c r="BS7" s="38">
        <v>100</v>
      </c>
      <c r="BT7" s="38">
        <v>98.15</v>
      </c>
      <c r="BU7" s="38">
        <v>98.05</v>
      </c>
      <c r="BV7" s="38">
        <v>52.19</v>
      </c>
      <c r="BW7" s="38">
        <v>55.32</v>
      </c>
      <c r="BX7" s="38">
        <v>59.8</v>
      </c>
      <c r="BY7" s="38">
        <v>57.77</v>
      </c>
      <c r="BZ7" s="38">
        <v>57.31</v>
      </c>
      <c r="CA7" s="38">
        <v>59.59</v>
      </c>
      <c r="CB7" s="38">
        <v>290.08999999999997</v>
      </c>
      <c r="CC7" s="38">
        <v>223.27</v>
      </c>
      <c r="CD7" s="38">
        <v>226.79</v>
      </c>
      <c r="CE7" s="38">
        <v>230.11</v>
      </c>
      <c r="CF7" s="38">
        <v>230.28</v>
      </c>
      <c r="CG7" s="38">
        <v>296.14</v>
      </c>
      <c r="CH7" s="38">
        <v>283.17</v>
      </c>
      <c r="CI7" s="38">
        <v>263.76</v>
      </c>
      <c r="CJ7" s="38">
        <v>274.35000000000002</v>
      </c>
      <c r="CK7" s="38">
        <v>273.52</v>
      </c>
      <c r="CL7" s="38">
        <v>257.86</v>
      </c>
      <c r="CM7" s="38">
        <v>31.25</v>
      </c>
      <c r="CN7" s="38">
        <v>20.39</v>
      </c>
      <c r="CO7" s="38">
        <v>30.4</v>
      </c>
      <c r="CP7" s="38">
        <v>29.51</v>
      </c>
      <c r="CQ7" s="38">
        <v>26.31</v>
      </c>
      <c r="CR7" s="38">
        <v>52.31</v>
      </c>
      <c r="CS7" s="38">
        <v>60.65</v>
      </c>
      <c r="CT7" s="38">
        <v>51.75</v>
      </c>
      <c r="CU7" s="38">
        <v>50.68</v>
      </c>
      <c r="CV7" s="38">
        <v>50.14</v>
      </c>
      <c r="CW7" s="38">
        <v>51.3</v>
      </c>
      <c r="CX7" s="38">
        <v>88.1</v>
      </c>
      <c r="CY7" s="38">
        <v>88.98</v>
      </c>
      <c r="CZ7" s="38">
        <v>91.53</v>
      </c>
      <c r="DA7" s="38">
        <v>89.78</v>
      </c>
      <c r="DB7" s="38">
        <v>89.5</v>
      </c>
      <c r="DC7" s="38">
        <v>84.32</v>
      </c>
      <c r="DD7" s="38">
        <v>84.58</v>
      </c>
      <c r="DE7" s="38">
        <v>84.84</v>
      </c>
      <c r="DF7" s="38">
        <v>84.86</v>
      </c>
      <c r="DG7" s="38">
        <v>84.98</v>
      </c>
      <c r="DH7" s="38">
        <v>86.22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0.01</v>
      </c>
      <c r="EK7" s="38">
        <v>2.0499999999999998</v>
      </c>
      <c r="EL7" s="38">
        <v>0.01</v>
      </c>
      <c r="EM7" s="38">
        <v>0.01</v>
      </c>
      <c r="EN7" s="38">
        <v>0.02</v>
      </c>
      <c r="EO7" s="38">
        <v>0.02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112</v>
      </c>
    </row>
    <row r="13" spans="1:145" x14ac:dyDescent="0.15">
      <c r="B13" t="s">
        <v>113</v>
      </c>
      <c r="C13" t="s">
        <v>113</v>
      </c>
      <c r="D13" t="s">
        <v>113</v>
      </c>
      <c r="E13" t="s">
        <v>114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