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MASV07\fileSV\2019年度\環境水道課\業務係\403_企業会計の調査に関する事項\02_経営比較分析（１月）\20210112_05_R02年調査（R01年度分）\02 作成\"/>
    </mc:Choice>
  </mc:AlternateContent>
  <xr:revisionPtr revIDLastSave="0" documentId="13_ncr:1_{70AB4CF6-7AFF-4EDC-905F-8A4BFDB995EB}" xr6:coauthVersionLast="46" xr6:coauthVersionMax="46" xr10:uidLastSave="{00000000-0000-0000-0000-000000000000}"/>
  <workbookProtection workbookAlgorithmName="SHA-512" workbookHashValue="xhGMokAA+lvJO/0NAs2di++88XYpmb1GwxdL+CyHIRPYqnnrAuzhcOFc1NQJk+LgzRU5UcOZC/sa6TQqcqaNCw==" workbookSaltValue="5hlyMA7s4pk0sBVOPjCwB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<sst xmlns="http://schemas.openxmlformats.org/spreadsheetml/2006/main" count="228" uniqueCount="113">
  <si>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</si>
  <si>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</si>
  <si>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</si>
  <si>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</si>
  <si>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</si>
  <si>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</si>
  <si>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</si>
  <si>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</si>
  <si>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</si>
  <si>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</si>
  <si>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</si>
  <si>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</si>
  <si>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</si>
  <si>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</si>
  <si>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</si>
  <si>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</si>
  <si>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</si>
  <si>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</si>
  <si>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</si>
  <si>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</si>
  <si>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</si>
  <si>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</si>
  <si>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</si>
  <si>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</si>
  <si>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</si>
  <si>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</si>
  <si>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</si>
  <si>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</si>
  <si>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</si>
  <si>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</si>
  <si>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</si>
  <si>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</si>
  <si>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</si>
  <si>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</si>
  <si>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</si>
  <si>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</si>
  <si>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</si>
  <si>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</si>
  <si>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</si>
  <si>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</si>
  <si>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</si>
  <si>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</si>
  <si>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</si>
  <si>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</si>
  <si>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</si>
  <si>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</si>
  <si>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</si>
  <si>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</si>
  <si>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</si>
  <si>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</si>
  <si>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</si>
  <si>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</si>
  <si>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</si>
  <si>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</si>
  <si>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</si>
  <si>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</si>
  <si>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</si>
  <si>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</si>
  <si>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</si>
  <si>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</si>
  <si>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</si>
  <si>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</si>
  <si>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</si>
  <si>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</si>
  <si>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</si>
  <si>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</si>
  <si>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</si>
  <si>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</si>
  <si>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</si>
  <si>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</si>
  <si>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</si>
  <si>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</si>
  <si>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</si>
  <si>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</si>
  <si>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</si>
  <si>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</si>
  <si>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</si>
  <si>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</si>
  <si>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</si>
  <si>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</si>
  <si>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</si>
  <si>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</si>
  <si>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</si>
  <si>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</si>
  <si>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</si>
  <si>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</si>
  <si>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</si>
  <si>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</si>
  <si>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</si>
  <si>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</si>
  <si>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</si>
  <si>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</si>
  <si>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</si>
  <si>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</si>
  <si>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</si>
  <si>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</si>
  <si>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</si>
  <si>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</si>
  <si>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</si>
  <si>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</si>
  <si>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</si>
  <si>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</si>
  <si>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</si>
  <si>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</si>
  <si>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</si>
  <si>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</si>
  <si>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</si>
  <si>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</si>
  <si>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</si>
  <si>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</si>
  <si>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平成29年4月1日に簡易水道事業と統合したことにより、『①有形固定資産減価償却率』及び『②管路経年化率』が大幅に増加しました。
　一方、簡易水道事業から引き続き実施している生活基盤耐震化等交付金を活用した管路の更新や、区画整理事業に伴う拡張事業を優先して行っているため、『③管路更新率』は概ね良好な値となっています。
　</t>
    <rPh sb="1" eb="3">
      <t>ヘイセイ</t>
    </rPh>
    <rPh sb="5" eb="6">
      <t>ネン</t>
    </rPh>
    <rPh sb="7" eb="8">
      <t>ガツ</t>
    </rPh>
    <rPh sb="9" eb="10">
      <t>ヒ</t>
    </rPh>
    <rPh sb="42" eb="43">
      <t>オヨ</t>
    </rPh>
    <rPh sb="67" eb="69">
      <t>イッポウ</t>
    </rPh>
    <rPh sb="139" eb="141">
      <t>カンロ</t>
    </rPh>
    <rPh sb="141" eb="143">
      <t>コウシン</t>
    </rPh>
    <rPh sb="143" eb="144">
      <t>リツ</t>
    </rPh>
    <rPh sb="146" eb="147">
      <t>オオム</t>
    </rPh>
    <rPh sb="148" eb="150">
      <t>リョウコウ</t>
    </rPh>
    <rPh sb="151" eb="152">
      <t>アタイ</t>
    </rPh>
    <phoneticPr fontId="4"/>
  </si>
  <si>
    <t xml:space="preserve">　人口減少による料金収入の減少や、施設・設備の老朽化に伴う更新需要の増加により、経営は厳しい状況となっています。
　老朽化した管路等を計画的に更新するためにも、施設の統廃合、ダウンサイジングを視野に入れた投資計画が必要です。
　今後は、整備された施設等の維持管理が中心となることから、料金改定や経営戦略の見直しを進めるとともに、適切な投資計画（アセットマネジメント）を策定し、固定資産の最適化、企業債の平準化など、長期的かつ計画的な経営改善が必要となります。
</t>
    <rPh sb="29" eb="31">
      <t>コウシン</t>
    </rPh>
    <rPh sb="31" eb="33">
      <t>ジュヨウ</t>
    </rPh>
    <rPh sb="34" eb="36">
      <t>ゾウカ</t>
    </rPh>
    <phoneticPr fontId="4"/>
  </si>
  <si>
    <t>　『①経営収支比率』を見ると、単年度収支で黒字となっており、一般会計補助金の増や職員の異動による人件費の減により、若干の増加がみられました。
　『③流動比率』は、前年度とほぼ同率となっていますが、今後、料金収入の減少と企業債償還金の増加が予想されることから、次年度以降は減少傾向にあると見込まれます。
　平成29年4月1日に簡易水道事業と統合したことにより、『④企業債残高対給水収益比率』や『⑦施設利用率』が大きく変動し、『⑥給水原価』に大きな影響を及ぼしています。
　企業債残高対給水収益比率については、類似団体と比較し２倍以上の比率となっており、料金収入に対して、投資の比率が大きいことが懸念されます。
　『⑤料金回収率』を見ると、減少傾向にあることから、今後は、料金改定も視野に入れた対策が必要と考えます。
　『⑧有収率』が改善されている要因としては、大規模な漏水調査を実施し、修繕した結果によるものであると考えます。</t>
    <rPh sb="3" eb="5">
      <t>ケイエイ</t>
    </rPh>
    <rPh sb="5" eb="7">
      <t>シュウシ</t>
    </rPh>
    <rPh sb="7" eb="9">
      <t>ヒリツ</t>
    </rPh>
    <rPh sb="11" eb="12">
      <t>ミ</t>
    </rPh>
    <rPh sb="30" eb="32">
      <t>イッパン</t>
    </rPh>
    <rPh sb="32" eb="34">
      <t>カイケイ</t>
    </rPh>
    <rPh sb="34" eb="37">
      <t>ホジョキン</t>
    </rPh>
    <rPh sb="38" eb="39">
      <t>ゾウ</t>
    </rPh>
    <rPh sb="40" eb="42">
      <t>ショクイン</t>
    </rPh>
    <rPh sb="43" eb="45">
      <t>イドウ</t>
    </rPh>
    <rPh sb="48" eb="51">
      <t>ジンケンヒ</t>
    </rPh>
    <rPh sb="52" eb="53">
      <t>ゲン</t>
    </rPh>
    <rPh sb="57" eb="59">
      <t>ジャッカン</t>
    </rPh>
    <rPh sb="60" eb="62">
      <t>ゾウカ</t>
    </rPh>
    <rPh sb="75" eb="77">
      <t>リュウドウ</t>
    </rPh>
    <rPh sb="77" eb="79">
      <t>ヒリツ</t>
    </rPh>
    <rPh sb="82" eb="85">
      <t>ゼンネンド</t>
    </rPh>
    <rPh sb="88" eb="90">
      <t>ドウリツ</t>
    </rPh>
    <rPh sb="99" eb="101">
      <t>コンゴ</t>
    </rPh>
    <rPh sb="102" eb="104">
      <t>リョウキン</t>
    </rPh>
    <rPh sb="104" eb="106">
      <t>シュウニュウ</t>
    </rPh>
    <rPh sb="107" eb="109">
      <t>ゲンショウ</t>
    </rPh>
    <rPh sb="110" eb="113">
      <t>キギョウサイ</t>
    </rPh>
    <rPh sb="113" eb="116">
      <t>ショウカンキン</t>
    </rPh>
    <rPh sb="117" eb="119">
      <t>ゾウカ</t>
    </rPh>
    <rPh sb="120" eb="122">
      <t>ヨソウ</t>
    </rPh>
    <rPh sb="130" eb="133">
      <t>ジネンド</t>
    </rPh>
    <rPh sb="133" eb="135">
      <t>イコウ</t>
    </rPh>
    <rPh sb="136" eb="138">
      <t>ゲンショウ</t>
    </rPh>
    <rPh sb="138" eb="140">
      <t>ケイコウ</t>
    </rPh>
    <rPh sb="144" eb="146">
      <t>ミコ</t>
    </rPh>
    <rPh sb="154" eb="156">
      <t>ヘイセイ</t>
    </rPh>
    <rPh sb="158" eb="159">
      <t>ネン</t>
    </rPh>
    <rPh sb="160" eb="161">
      <t>ガツ</t>
    </rPh>
    <rPh sb="162" eb="163">
      <t>ヒ</t>
    </rPh>
    <rPh sb="164" eb="166">
      <t>カンイ</t>
    </rPh>
    <rPh sb="166" eb="168">
      <t>スイドウ</t>
    </rPh>
    <rPh sb="168" eb="170">
      <t>ジギョウ</t>
    </rPh>
    <rPh sb="171" eb="173">
      <t>トウゴウ</t>
    </rPh>
    <rPh sb="206" eb="207">
      <t>オオ</t>
    </rPh>
    <rPh sb="209" eb="211">
      <t>ヘンドウ</t>
    </rPh>
    <rPh sb="323" eb="325">
      <t>ケイコウ</t>
    </rPh>
    <rPh sb="333" eb="335">
      <t>コンゴ</t>
    </rPh>
    <rPh sb="369" eb="371">
      <t>カイゼン</t>
    </rPh>
    <rPh sb="376" eb="378">
      <t>ヨウイン</t>
    </rPh>
    <rPh sb="383" eb="386">
      <t>ダイキボ</t>
    </rPh>
    <rPh sb="387" eb="389">
      <t>ロウスイ</t>
    </rPh>
    <rPh sb="389" eb="391">
      <t>チョウサ</t>
    </rPh>
    <rPh sb="392" eb="394">
      <t>ジッシ</t>
    </rPh>
    <rPh sb="396" eb="398">
      <t>シュウゼン</t>
    </rPh>
    <rPh sb="400" eb="402">
      <t>ケッカ</t>
    </rPh>
    <rPh sb="411" eb="41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</si>
</sst>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c:v>
                </c:pt>
                <c:pt idx="1">
                  <c:v>0.4</c:v>
                </c:pt>
                <c:pt idx="2">
                  <c:v>2.3199999999999998</c:v>
                </c:pt>
                <c:pt idx="3">
                  <c:v>2.34</c:v>
                </c:pt>
                <c:pt idx="4">
                  <c:v>3.18</c:v>
                </c:pt>
              </c:numCache>
            </c:numRef>
          </c:val>
          <c:extLst>
            <c:ext xmlns:c16="http://schemas.microsoft.com/office/drawing/2014/chart" uri="{C3380CC4-5D6E-409C-BE32-E72D297353CC}">
              <c16:uniqueId val="{00000000-3CF5-40F7-80FE-9194B6F495A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0.54</c:v>
                </c:pt>
                <c:pt idx="3">
                  <c:v>0.5</c:v>
                </c:pt>
                <c:pt idx="4">
                  <c:v>0.42</c:v>
                </c:pt>
              </c:numCache>
            </c:numRef>
          </c:val>
          <c:smooth val="0"/>
          <c:extLst>
            <c:ext xmlns:c16="http://schemas.microsoft.com/office/drawing/2014/chart" uri="{C3380CC4-5D6E-409C-BE32-E72D297353CC}">
              <c16:uniqueId val="{00000001-3CF5-40F7-80FE-9194B6F495A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65.290000000000006</c:v>
                </c:pt>
                <c:pt idx="1">
                  <c:v>63.36</c:v>
                </c:pt>
                <c:pt idx="2">
                  <c:v>38.96</c:v>
                </c:pt>
                <c:pt idx="3">
                  <c:v>38.549999999999997</c:v>
                </c:pt>
                <c:pt idx="4">
                  <c:v>36.479999999999997</c:v>
                </c:pt>
              </c:numCache>
            </c:numRef>
          </c:val>
          <c:extLst>
            <c:ext xmlns:c16="http://schemas.microsoft.com/office/drawing/2014/chart" uri="{C3380CC4-5D6E-409C-BE32-E72D297353CC}">
              <c16:uniqueId val="{00000000-F70D-4A02-872D-E8A9E05251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55.63</c:v>
                </c:pt>
                <c:pt idx="3">
                  <c:v>55.03</c:v>
                </c:pt>
                <c:pt idx="4">
                  <c:v>54.05</c:v>
                </c:pt>
              </c:numCache>
            </c:numRef>
          </c:val>
          <c:smooth val="0"/>
          <c:extLst>
            <c:ext xmlns:c16="http://schemas.microsoft.com/office/drawing/2014/chart" uri="{C3380CC4-5D6E-409C-BE32-E72D297353CC}">
              <c16:uniqueId val="{00000001-F70D-4A02-872D-E8A9E05251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71.040000000000006</c:v>
                </c:pt>
                <c:pt idx="1">
                  <c:v>74.13</c:v>
                </c:pt>
                <c:pt idx="2">
                  <c:v>74.680000000000007</c:v>
                </c:pt>
                <c:pt idx="3">
                  <c:v>73.650000000000006</c:v>
                </c:pt>
                <c:pt idx="4">
                  <c:v>76.56</c:v>
                </c:pt>
              </c:numCache>
            </c:numRef>
          </c:val>
          <c:extLst>
            <c:ext xmlns:c16="http://schemas.microsoft.com/office/drawing/2014/chart" uri="{C3380CC4-5D6E-409C-BE32-E72D297353CC}">
              <c16:uniqueId val="{00000000-BBD6-430E-BA0E-002DE8C3B19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82.04</c:v>
                </c:pt>
                <c:pt idx="3">
                  <c:v>81.900000000000006</c:v>
                </c:pt>
                <c:pt idx="4">
                  <c:v>80.510000000000005</c:v>
                </c:pt>
              </c:numCache>
            </c:numRef>
          </c:val>
          <c:smooth val="0"/>
          <c:extLst>
            <c:ext xmlns:c16="http://schemas.microsoft.com/office/drawing/2014/chart" uri="{C3380CC4-5D6E-409C-BE32-E72D297353CC}">
              <c16:uniqueId val="{00000001-BBD6-430E-BA0E-002DE8C3B19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103.81</c:v>
                </c:pt>
                <c:pt idx="1">
                  <c:v>112.1</c:v>
                </c:pt>
                <c:pt idx="2">
                  <c:v>110.25</c:v>
                </c:pt>
                <c:pt idx="3">
                  <c:v>102.57</c:v>
                </c:pt>
                <c:pt idx="4">
                  <c:v>103.63</c:v>
                </c:pt>
              </c:numCache>
            </c:numRef>
          </c:val>
          <c:extLst>
            <c:ext xmlns:c16="http://schemas.microsoft.com/office/drawing/2014/chart" uri="{C3380CC4-5D6E-409C-BE32-E72D297353CC}">
              <c16:uniqueId val="{00000000-589C-4242-BB3E-788461745B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110.05</c:v>
                </c:pt>
                <c:pt idx="3">
                  <c:v>108.87</c:v>
                </c:pt>
                <c:pt idx="4">
                  <c:v>108.46</c:v>
                </c:pt>
              </c:numCache>
            </c:numRef>
          </c:val>
          <c:smooth val="0"/>
          <c:extLst>
            <c:ext xmlns:c16="http://schemas.microsoft.com/office/drawing/2014/chart" uri="{C3380CC4-5D6E-409C-BE32-E72D297353CC}">
              <c16:uniqueId val="{00000001-589C-4242-BB3E-788461745B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46.64</c:v>
                </c:pt>
                <c:pt idx="1">
                  <c:v>48.27</c:v>
                </c:pt>
                <c:pt idx="2">
                  <c:v>49.54</c:v>
                </c:pt>
                <c:pt idx="3">
                  <c:v>51.22</c:v>
                </c:pt>
                <c:pt idx="4">
                  <c:v>53.02</c:v>
                </c:pt>
              </c:numCache>
            </c:numRef>
          </c:val>
          <c:extLst>
            <c:ext xmlns:c16="http://schemas.microsoft.com/office/drawing/2014/chart" uri="{C3380CC4-5D6E-409C-BE32-E72D297353CC}">
              <c16:uniqueId val="{00000000-0FBE-4F29-A1C4-5BFD667E959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48.05</c:v>
                </c:pt>
                <c:pt idx="3">
                  <c:v>48.87</c:v>
                </c:pt>
                <c:pt idx="4">
                  <c:v>49.12</c:v>
                </c:pt>
              </c:numCache>
            </c:numRef>
          </c:val>
          <c:smooth val="0"/>
          <c:extLst>
            <c:ext xmlns:c16="http://schemas.microsoft.com/office/drawing/2014/chart" uri="{C3380CC4-5D6E-409C-BE32-E72D297353CC}">
              <c16:uniqueId val="{00000001-0FBE-4F29-A1C4-5BFD667E959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formatCode="#,##0.00;&quot;△&quot;#,##0.00;&quot;-&quot;">
                  <c:v>22.54</c:v>
                </c:pt>
                <c:pt idx="3" formatCode="#,##0.00;&quot;△&quot;#,##0.00;&quot;-&quot;">
                  <c:v>22.43</c:v>
                </c:pt>
                <c:pt idx="4" formatCode="#,##0.00;&quot;△&quot;#,##0.00;&quot;-&quot;">
                  <c:v>22.35</c:v>
                </c:pt>
              </c:numCache>
            </c:numRef>
          </c:val>
          <c:extLst>
            <c:ext xmlns:c16="http://schemas.microsoft.com/office/drawing/2014/chart" uri="{C3380CC4-5D6E-409C-BE32-E72D297353CC}">
              <c16:uniqueId val="{00000000-C5A5-4C32-9BF2-B955D530497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13.39</c:v>
                </c:pt>
                <c:pt idx="3">
                  <c:v>14.85</c:v>
                </c:pt>
                <c:pt idx="4">
                  <c:v>16.760000000000002</c:v>
                </c:pt>
              </c:numCache>
            </c:numRef>
          </c:val>
          <c:smooth val="0"/>
          <c:extLst>
            <c:ext xmlns:c16="http://schemas.microsoft.com/office/drawing/2014/chart" uri="{C3380CC4-5D6E-409C-BE32-E72D297353CC}">
              <c16:uniqueId val="{00000001-C5A5-4C32-9BF2-B955D530497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08-4D3A-9752-8E253F298D8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2.64</c:v>
                </c:pt>
                <c:pt idx="3">
                  <c:v>3.16</c:v>
                </c:pt>
                <c:pt idx="4">
                  <c:v>11.94</c:v>
                </c:pt>
              </c:numCache>
            </c:numRef>
          </c:val>
          <c:smooth val="0"/>
          <c:extLst>
            <c:ext xmlns:c16="http://schemas.microsoft.com/office/drawing/2014/chart" uri="{C3380CC4-5D6E-409C-BE32-E72D297353CC}">
              <c16:uniqueId val="{00000001-3408-4D3A-9752-8E253F298D8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3530.44</c:v>
                </c:pt>
                <c:pt idx="1">
                  <c:v>246.52</c:v>
                </c:pt>
                <c:pt idx="2">
                  <c:v>103.84</c:v>
                </c:pt>
                <c:pt idx="3">
                  <c:v>120.34</c:v>
                </c:pt>
                <c:pt idx="4">
                  <c:v>120.57</c:v>
                </c:pt>
              </c:numCache>
            </c:numRef>
          </c:val>
          <c:extLst>
            <c:ext xmlns:c16="http://schemas.microsoft.com/office/drawing/2014/chart" uri="{C3380CC4-5D6E-409C-BE32-E72D297353CC}">
              <c16:uniqueId val="{00000000-7440-4D95-81B4-E53F0C6FF6F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359.47</c:v>
                </c:pt>
                <c:pt idx="3">
                  <c:v>369.69</c:v>
                </c:pt>
                <c:pt idx="4">
                  <c:v>362.93</c:v>
                </c:pt>
              </c:numCache>
            </c:numRef>
          </c:val>
          <c:smooth val="0"/>
          <c:extLst>
            <c:ext xmlns:c16="http://schemas.microsoft.com/office/drawing/2014/chart" uri="{C3380CC4-5D6E-409C-BE32-E72D297353CC}">
              <c16:uniqueId val="{00000001-7440-4D95-81B4-E53F0C6FF6F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809.41</c:v>
                </c:pt>
                <c:pt idx="1">
                  <c:v>737.43</c:v>
                </c:pt>
                <c:pt idx="2">
                  <c:v>948.03</c:v>
                </c:pt>
                <c:pt idx="3">
                  <c:v>940.23</c:v>
                </c:pt>
                <c:pt idx="4">
                  <c:v>928.17</c:v>
                </c:pt>
              </c:numCache>
            </c:numRef>
          </c:val>
          <c:extLst>
            <c:ext xmlns:c16="http://schemas.microsoft.com/office/drawing/2014/chart" uri="{C3380CC4-5D6E-409C-BE32-E72D297353CC}">
              <c16:uniqueId val="{00000000-F5A8-4565-8BE4-5C9ABCB97FB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401.79</c:v>
                </c:pt>
                <c:pt idx="3">
                  <c:v>402.99</c:v>
                </c:pt>
                <c:pt idx="4">
                  <c:v>439.05</c:v>
                </c:pt>
              </c:numCache>
            </c:numRef>
          </c:val>
          <c:smooth val="0"/>
          <c:extLst>
            <c:ext xmlns:c16="http://schemas.microsoft.com/office/drawing/2014/chart" uri="{C3380CC4-5D6E-409C-BE32-E72D297353CC}">
              <c16:uniqueId val="{00000001-F5A8-4565-8BE4-5C9ABCB97FB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99.63</c:v>
                </c:pt>
                <c:pt idx="1">
                  <c:v>109.06</c:v>
                </c:pt>
                <c:pt idx="2">
                  <c:v>98.52</c:v>
                </c:pt>
                <c:pt idx="3">
                  <c:v>96.45</c:v>
                </c:pt>
                <c:pt idx="4">
                  <c:v>96.39</c:v>
                </c:pt>
              </c:numCache>
            </c:numRef>
          </c:val>
          <c:extLst>
            <c:ext xmlns:c16="http://schemas.microsoft.com/office/drawing/2014/chart" uri="{C3380CC4-5D6E-409C-BE32-E72D297353CC}">
              <c16:uniqueId val="{00000000-958A-4B32-B3DF-5A9C64F80DE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100.12</c:v>
                </c:pt>
                <c:pt idx="3">
                  <c:v>98.66</c:v>
                </c:pt>
                <c:pt idx="4">
                  <c:v>95.26</c:v>
                </c:pt>
              </c:numCache>
            </c:numRef>
          </c:val>
          <c:smooth val="0"/>
          <c:extLst>
            <c:ext xmlns:c16="http://schemas.microsoft.com/office/drawing/2014/chart" uri="{C3380CC4-5D6E-409C-BE32-E72D297353CC}">
              <c16:uniqueId val="{00000001-958A-4B32-B3DF-5A9C64F80DE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210.97</c:v>
                </c:pt>
                <c:pt idx="1">
                  <c:v>203.36</c:v>
                </c:pt>
                <c:pt idx="2">
                  <c:v>231.22</c:v>
                </c:pt>
                <c:pt idx="3">
                  <c:v>236.51</c:v>
                </c:pt>
                <c:pt idx="4">
                  <c:v>236.16</c:v>
                </c:pt>
              </c:numCache>
            </c:numRef>
          </c:val>
          <c:extLst>
            <c:ext xmlns:c16="http://schemas.microsoft.com/office/drawing/2014/chart" uri="{C3380CC4-5D6E-409C-BE32-E72D297353CC}">
              <c16:uniqueId val="{00000000-A338-40CB-95A7-44582D857AC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174.97</c:v>
                </c:pt>
                <c:pt idx="3">
                  <c:v>178.59</c:v>
                </c:pt>
                <c:pt idx="4">
                  <c:v>192.82</c:v>
                </c:pt>
              </c:numCache>
            </c:numRef>
          </c:val>
          <c:smooth val="0"/>
          <c:extLst>
            <c:ext xmlns:c16="http://schemas.microsoft.com/office/drawing/2014/chart" uri="{C3380CC4-5D6E-409C-BE32-E72D297353CC}">
              <c16:uniqueId val="{00000001-A338-40CB-95A7-44582D857AC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5" t="str">
        <f>データ!H6</f>
        <v>福島県　南会津町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15318</v>
      </c>
      <c r="AM8" s="71"/>
      <c r="AN8" s="71"/>
      <c r="AO8" s="71"/>
      <c r="AP8" s="71"/>
      <c r="AQ8" s="71"/>
      <c r="AR8" s="71"/>
      <c r="AS8" s="71"/>
      <c r="AT8" s="67">
        <f>データ!$S$6</f>
        <v>886.47</v>
      </c>
      <c r="AU8" s="68"/>
      <c r="AV8" s="68"/>
      <c r="AW8" s="68"/>
      <c r="AX8" s="68"/>
      <c r="AY8" s="68"/>
      <c r="AZ8" s="68"/>
      <c r="BA8" s="68"/>
      <c r="BB8" s="70">
        <f>データ!$T$6</f>
        <v>17.28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c r="A10" s="2"/>
      <c r="B10" s="67" t="str">
        <f>データ!$N$6</f>
        <v>-</v>
      </c>
      <c r="C10" s="68"/>
      <c r="D10" s="68"/>
      <c r="E10" s="68"/>
      <c r="F10" s="68"/>
      <c r="G10" s="68"/>
      <c r="H10" s="68"/>
      <c r="I10" s="67">
        <f>データ!$O$6</f>
        <v>54.89</v>
      </c>
      <c r="J10" s="68"/>
      <c r="K10" s="68"/>
      <c r="L10" s="68"/>
      <c r="M10" s="68"/>
      <c r="N10" s="68"/>
      <c r="O10" s="69"/>
      <c r="P10" s="70">
        <f>データ!$P$6</f>
        <v>98.69</v>
      </c>
      <c r="Q10" s="70"/>
      <c r="R10" s="70"/>
      <c r="S10" s="70"/>
      <c r="T10" s="70"/>
      <c r="U10" s="70"/>
      <c r="V10" s="70"/>
      <c r="W10" s="71">
        <f>データ!$Q$6</f>
        <v>4400</v>
      </c>
      <c r="X10" s="71"/>
      <c r="Y10" s="71"/>
      <c r="Z10" s="71"/>
      <c r="AA10" s="71"/>
      <c r="AB10" s="71"/>
      <c r="AC10" s="71"/>
      <c r="AD10" s="2"/>
      <c r="AE10" s="2"/>
      <c r="AF10" s="2"/>
      <c r="AG10" s="2"/>
      <c r="AH10" s="4"/>
      <c r="AI10" s="4"/>
      <c r="AJ10" s="4"/>
      <c r="AK10" s="4"/>
      <c r="AL10" s="71">
        <f>データ!$U$6</f>
        <v>14959</v>
      </c>
      <c r="AM10" s="71"/>
      <c r="AN10" s="71"/>
      <c r="AO10" s="71"/>
      <c r="AP10" s="71"/>
      <c r="AQ10" s="71"/>
      <c r="AR10" s="71"/>
      <c r="AS10" s="71"/>
      <c r="AT10" s="67">
        <f>データ!$V$6</f>
        <v>123.13</v>
      </c>
      <c r="AU10" s="68"/>
      <c r="AV10" s="68"/>
      <c r="AW10" s="68"/>
      <c r="AX10" s="68"/>
      <c r="AY10" s="68"/>
      <c r="AZ10" s="68"/>
      <c r="BA10" s="68"/>
      <c r="BB10" s="70">
        <f>データ!$W$6</f>
        <v>121.49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WMGY3W4RXUBb0Yx169pviawnvWaIVp02OT9cdU/LaCD4H1jRb6+CvVywyGnBJU+p1Tt/iORV/gJX2W9VpWi7wg==" saltValue="poKLv2vnwLIbLjWLqaqJJ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2019</v>
      </c>
      <c r="C6" s="34">
        <f t="shared" ref="C6:W6" si="3">C7</f>
        <v>73687</v>
      </c>
      <c r="D6" s="34">
        <f t="shared" si="3"/>
        <v>46</v>
      </c>
      <c r="E6" s="34">
        <f t="shared" si="3"/>
        <v>1</v>
      </c>
      <c r="F6" s="34">
        <f t="shared" si="3"/>
        <v>0</v>
      </c>
      <c r="G6" s="34">
        <f t="shared" si="3"/>
        <v>1</v>
      </c>
      <c r="H6" s="34" t="str">
        <f t="shared" si="3"/>
        <v>福島県　南会津町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54.89</v>
      </c>
      <c r="P6" s="35">
        <f t="shared" si="3"/>
        <v>98.69</v>
      </c>
      <c r="Q6" s="35">
        <f t="shared" si="3"/>
        <v>4400</v>
      </c>
      <c r="R6" s="35">
        <f t="shared" si="3"/>
        <v>15318</v>
      </c>
      <c r="S6" s="35">
        <f t="shared" si="3"/>
        <v>886.47</v>
      </c>
      <c r="T6" s="35">
        <f t="shared" si="3"/>
        <v>17.28</v>
      </c>
      <c r="U6" s="35">
        <f t="shared" si="3"/>
        <v>14959</v>
      </c>
      <c r="V6" s="35">
        <f t="shared" si="3"/>
        <v>123.13</v>
      </c>
      <c r="W6" s="35">
        <f t="shared" si="3"/>
        <v>121.49</v>
      </c>
      <c r="X6" s="36">
        <f>IF(X7="",NA(),X7)</f>
        <v>103.81</v>
      </c>
      <c r="Y6" s="36">
        <f t="shared" ref="Y6:AG6" si="4">IF(Y7="",NA(),Y7)</f>
        <v>112.1</v>
      </c>
      <c r="Z6" s="36">
        <f t="shared" si="4"/>
        <v>110.25</v>
      </c>
      <c r="AA6" s="36">
        <f t="shared" si="4"/>
        <v>102.57</v>
      </c>
      <c r="AB6" s="36">
        <f t="shared" si="4"/>
        <v>103.63</v>
      </c>
      <c r="AC6" s="36">
        <f t="shared" si="4"/>
        <v>106.62</v>
      </c>
      <c r="AD6" s="36">
        <f t="shared" si="4"/>
        <v>107.95</v>
      </c>
      <c r="AE6" s="36">
        <f t="shared" si="4"/>
        <v>110.05</v>
      </c>
      <c r="AF6" s="36">
        <f t="shared" si="4"/>
        <v>108.87</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2.64</v>
      </c>
      <c r="AQ6" s="36">
        <f t="shared" si="5"/>
        <v>3.16</v>
      </c>
      <c r="AR6" s="36">
        <f t="shared" si="5"/>
        <v>11.94</v>
      </c>
      <c r="AS6" s="35" t="str">
        <f>IF(AS7="","",IF(AS7="-","【-】","【"&amp;SUBSTITUTE(TEXT(AS7,"#,##0.00"),"-","△")&amp;"】"))</f>
        <v>【1.08】</v>
      </c>
      <c r="AT6" s="36">
        <f>IF(AT7="",NA(),AT7)</f>
        <v>3530.44</v>
      </c>
      <c r="AU6" s="36">
        <f t="shared" ref="AU6:BC6" si="6">IF(AU7="",NA(),AU7)</f>
        <v>246.52</v>
      </c>
      <c r="AV6" s="36">
        <f t="shared" si="6"/>
        <v>103.84</v>
      </c>
      <c r="AW6" s="36">
        <f t="shared" si="6"/>
        <v>120.34</v>
      </c>
      <c r="AX6" s="36">
        <f t="shared" si="6"/>
        <v>120.57</v>
      </c>
      <c r="AY6" s="36">
        <f t="shared" si="6"/>
        <v>416.14</v>
      </c>
      <c r="AZ6" s="36">
        <f t="shared" si="6"/>
        <v>371.89</v>
      </c>
      <c r="BA6" s="36">
        <f t="shared" si="6"/>
        <v>359.47</v>
      </c>
      <c r="BB6" s="36">
        <f t="shared" si="6"/>
        <v>369.69</v>
      </c>
      <c r="BC6" s="36">
        <f t="shared" si="6"/>
        <v>362.93</v>
      </c>
      <c r="BD6" s="35" t="str">
        <f>IF(BD7="","",IF(BD7="-","【-】","【"&amp;SUBSTITUTE(TEXT(BD7,"#,##0.00"),"-","△")&amp;"】"))</f>
        <v>【264.97】</v>
      </c>
      <c r="BE6" s="36">
        <f>IF(BE7="",NA(),BE7)</f>
        <v>809.41</v>
      </c>
      <c r="BF6" s="36">
        <f t="shared" ref="BF6:BN6" si="7">IF(BF7="",NA(),BF7)</f>
        <v>737.43</v>
      </c>
      <c r="BG6" s="36">
        <f t="shared" si="7"/>
        <v>948.03</v>
      </c>
      <c r="BH6" s="36">
        <f t="shared" si="7"/>
        <v>940.23</v>
      </c>
      <c r="BI6" s="36">
        <f t="shared" si="7"/>
        <v>928.17</v>
      </c>
      <c r="BJ6" s="36">
        <f t="shared" si="7"/>
        <v>487.22</v>
      </c>
      <c r="BK6" s="36">
        <f t="shared" si="7"/>
        <v>483.11</v>
      </c>
      <c r="BL6" s="36">
        <f t="shared" si="7"/>
        <v>401.79</v>
      </c>
      <c r="BM6" s="36">
        <f t="shared" si="7"/>
        <v>402.99</v>
      </c>
      <c r="BN6" s="36">
        <f t="shared" si="7"/>
        <v>439.05</v>
      </c>
      <c r="BO6" s="35" t="str">
        <f>IF(BO7="","",IF(BO7="-","【-】","【"&amp;SUBSTITUTE(TEXT(BO7,"#,##0.00"),"-","△")&amp;"】"))</f>
        <v>【266.61】</v>
      </c>
      <c r="BP6" s="36">
        <f>IF(BP7="",NA(),BP7)</f>
        <v>99.63</v>
      </c>
      <c r="BQ6" s="36">
        <f t="shared" ref="BQ6:BY6" si="8">IF(BQ7="",NA(),BQ7)</f>
        <v>109.06</v>
      </c>
      <c r="BR6" s="36">
        <f t="shared" si="8"/>
        <v>98.52</v>
      </c>
      <c r="BS6" s="36">
        <f t="shared" si="8"/>
        <v>96.45</v>
      </c>
      <c r="BT6" s="36">
        <f t="shared" si="8"/>
        <v>96.39</v>
      </c>
      <c r="BU6" s="36">
        <f t="shared" si="8"/>
        <v>92.76</v>
      </c>
      <c r="BV6" s="36">
        <f t="shared" si="8"/>
        <v>93.28</v>
      </c>
      <c r="BW6" s="36">
        <f t="shared" si="8"/>
        <v>100.12</v>
      </c>
      <c r="BX6" s="36">
        <f t="shared" si="8"/>
        <v>98.66</v>
      </c>
      <c r="BY6" s="36">
        <f t="shared" si="8"/>
        <v>95.26</v>
      </c>
      <c r="BZ6" s="35" t="str">
        <f>IF(BZ7="","",IF(BZ7="-","【-】","【"&amp;SUBSTITUTE(TEXT(BZ7,"#,##0.00"),"-","△")&amp;"】"))</f>
        <v>【103.24】</v>
      </c>
      <c r="CA6" s="36">
        <f>IF(CA7="",NA(),CA7)</f>
        <v>210.97</v>
      </c>
      <c r="CB6" s="36">
        <f t="shared" ref="CB6:CJ6" si="9">IF(CB7="",NA(),CB7)</f>
        <v>203.36</v>
      </c>
      <c r="CC6" s="36">
        <f t="shared" si="9"/>
        <v>231.22</v>
      </c>
      <c r="CD6" s="36">
        <f t="shared" si="9"/>
        <v>236.51</v>
      </c>
      <c r="CE6" s="36">
        <f t="shared" si="9"/>
        <v>236.16</v>
      </c>
      <c r="CF6" s="36">
        <f t="shared" si="9"/>
        <v>208.67</v>
      </c>
      <c r="CG6" s="36">
        <f t="shared" si="9"/>
        <v>208.29</v>
      </c>
      <c r="CH6" s="36">
        <f t="shared" si="9"/>
        <v>174.97</v>
      </c>
      <c r="CI6" s="36">
        <f t="shared" si="9"/>
        <v>178.59</v>
      </c>
      <c r="CJ6" s="36">
        <f t="shared" si="9"/>
        <v>192.82</v>
      </c>
      <c r="CK6" s="35" t="str">
        <f>IF(CK7="","",IF(CK7="-","【-】","【"&amp;SUBSTITUTE(TEXT(CK7,"#,##0.00"),"-","△")&amp;"】"))</f>
        <v>【168.38】</v>
      </c>
      <c r="CL6" s="36">
        <f>IF(CL7="",NA(),CL7)</f>
        <v>65.290000000000006</v>
      </c>
      <c r="CM6" s="36">
        <f t="shared" ref="CM6:CU6" si="10">IF(CM7="",NA(),CM7)</f>
        <v>63.36</v>
      </c>
      <c r="CN6" s="36">
        <f t="shared" si="10"/>
        <v>38.96</v>
      </c>
      <c r="CO6" s="36">
        <f t="shared" si="10"/>
        <v>38.549999999999997</v>
      </c>
      <c r="CP6" s="36">
        <f t="shared" si="10"/>
        <v>36.479999999999997</v>
      </c>
      <c r="CQ6" s="36">
        <f t="shared" si="10"/>
        <v>49.08</v>
      </c>
      <c r="CR6" s="36">
        <f t="shared" si="10"/>
        <v>49.32</v>
      </c>
      <c r="CS6" s="36">
        <f t="shared" si="10"/>
        <v>55.63</v>
      </c>
      <c r="CT6" s="36">
        <f t="shared" si="10"/>
        <v>55.03</v>
      </c>
      <c r="CU6" s="36">
        <f t="shared" si="10"/>
        <v>54.05</v>
      </c>
      <c r="CV6" s="35" t="str">
        <f>IF(CV7="","",IF(CV7="-","【-】","【"&amp;SUBSTITUTE(TEXT(CV7,"#,##0.00"),"-","△")&amp;"】"))</f>
        <v>【60.00】</v>
      </c>
      <c r="CW6" s="36">
        <f>IF(CW7="",NA(),CW7)</f>
        <v>71.040000000000006</v>
      </c>
      <c r="CX6" s="36">
        <f t="shared" ref="CX6:DF6" si="11">IF(CX7="",NA(),CX7)</f>
        <v>74.13</v>
      </c>
      <c r="CY6" s="36">
        <f t="shared" si="11"/>
        <v>74.680000000000007</v>
      </c>
      <c r="CZ6" s="36">
        <f t="shared" si="11"/>
        <v>73.650000000000006</v>
      </c>
      <c r="DA6" s="36">
        <f t="shared" si="11"/>
        <v>76.56</v>
      </c>
      <c r="DB6" s="36">
        <f t="shared" si="11"/>
        <v>79.3</v>
      </c>
      <c r="DC6" s="36">
        <f t="shared" si="11"/>
        <v>79.34</v>
      </c>
      <c r="DD6" s="36">
        <f t="shared" si="11"/>
        <v>82.04</v>
      </c>
      <c r="DE6" s="36">
        <f t="shared" si="11"/>
        <v>81.900000000000006</v>
      </c>
      <c r="DF6" s="36">
        <f t="shared" si="11"/>
        <v>80.510000000000005</v>
      </c>
      <c r="DG6" s="35" t="str">
        <f>IF(DG7="","",IF(DG7="-","【-】","【"&amp;SUBSTITUTE(TEXT(DG7,"#,##0.00"),"-","△")&amp;"】"))</f>
        <v>【89.80】</v>
      </c>
      <c r="DH6" s="36">
        <f>IF(DH7="",NA(),DH7)</f>
        <v>46.64</v>
      </c>
      <c r="DI6" s="36">
        <f t="shared" ref="DI6:DQ6" si="12">IF(DI7="",NA(),DI7)</f>
        <v>48.27</v>
      </c>
      <c r="DJ6" s="36">
        <f t="shared" si="12"/>
        <v>49.54</v>
      </c>
      <c r="DK6" s="36">
        <f t="shared" si="12"/>
        <v>51.22</v>
      </c>
      <c r="DL6" s="36">
        <f t="shared" si="12"/>
        <v>53.02</v>
      </c>
      <c r="DM6" s="36">
        <f t="shared" si="12"/>
        <v>47.44</v>
      </c>
      <c r="DN6" s="36">
        <f t="shared" si="12"/>
        <v>48.3</v>
      </c>
      <c r="DO6" s="36">
        <f t="shared" si="12"/>
        <v>48.05</v>
      </c>
      <c r="DP6" s="36">
        <f t="shared" si="12"/>
        <v>48.87</v>
      </c>
      <c r="DQ6" s="36">
        <f t="shared" si="12"/>
        <v>49.12</v>
      </c>
      <c r="DR6" s="35" t="str">
        <f>IF(DR7="","",IF(DR7="-","【-】","【"&amp;SUBSTITUTE(TEXT(DR7,"#,##0.00"),"-","△")&amp;"】"))</f>
        <v>【49.59】</v>
      </c>
      <c r="DS6" s="35">
        <f>IF(DS7="",NA(),DS7)</f>
        <v>0</v>
      </c>
      <c r="DT6" s="35">
        <f t="shared" ref="DT6:EB6" si="13">IF(DT7="",NA(),DT7)</f>
        <v>0</v>
      </c>
      <c r="DU6" s="36">
        <f t="shared" si="13"/>
        <v>22.54</v>
      </c>
      <c r="DV6" s="36">
        <f t="shared" si="13"/>
        <v>22.43</v>
      </c>
      <c r="DW6" s="36">
        <f t="shared" si="13"/>
        <v>22.35</v>
      </c>
      <c r="DX6" s="36">
        <f t="shared" si="13"/>
        <v>11.16</v>
      </c>
      <c r="DY6" s="36">
        <f t="shared" si="13"/>
        <v>12.43</v>
      </c>
      <c r="DZ6" s="36">
        <f t="shared" si="13"/>
        <v>13.39</v>
      </c>
      <c r="EA6" s="36">
        <f t="shared" si="13"/>
        <v>14.85</v>
      </c>
      <c r="EB6" s="36">
        <f t="shared" si="13"/>
        <v>16.760000000000002</v>
      </c>
      <c r="EC6" s="35" t="str">
        <f>IF(EC7="","",IF(EC7="-","【-】","【"&amp;SUBSTITUTE(TEXT(EC7,"#,##0.00"),"-","△")&amp;"】"))</f>
        <v>【19.44】</v>
      </c>
      <c r="ED6" s="36">
        <f>IF(ED7="",NA(),ED7)</f>
        <v>0.4</v>
      </c>
      <c r="EE6" s="36">
        <f t="shared" ref="EE6:EM6" si="14">IF(EE7="",NA(),EE7)</f>
        <v>0.4</v>
      </c>
      <c r="EF6" s="36">
        <f t="shared" si="14"/>
        <v>2.3199999999999998</v>
      </c>
      <c r="EG6" s="36">
        <f t="shared" si="14"/>
        <v>2.34</v>
      </c>
      <c r="EH6" s="36">
        <f t="shared" si="14"/>
        <v>3.18</v>
      </c>
      <c r="EI6" s="36">
        <f t="shared" si="14"/>
        <v>0.65</v>
      </c>
      <c r="EJ6" s="36">
        <f t="shared" si="14"/>
        <v>0.46</v>
      </c>
      <c r="EK6" s="36">
        <f t="shared" si="14"/>
        <v>0.54</v>
      </c>
      <c r="EL6" s="36">
        <f t="shared" si="14"/>
        <v>0.5</v>
      </c>
      <c r="EM6" s="36">
        <f t="shared" si="14"/>
        <v>0.42</v>
      </c>
      <c r="EN6" s="35" t="str">
        <f>IF(EN7="","",IF(EN7="-","【-】","【"&amp;SUBSTITUTE(TEXT(EN7,"#,##0.00"),"-","△")&amp;"】"))</f>
        <v>【0.68】</v>
      </c>
    </row>
    <row r="7" spans="1:144" s="37" customFormat="1">
      <c r="A7" s="29"/>
      <c r="B7" s="38">
        <v>2019</v>
      </c>
      <c r="C7" s="38">
        <v>73687</v>
      </c>
      <c r="D7" s="38">
        <v>46</v>
      </c>
      <c r="E7" s="38">
        <v>1</v>
      </c>
      <c r="F7" s="38">
        <v>0</v>
      </c>
      <c r="G7" s="38">
        <v>1</v>
      </c>
      <c r="H7" s="38" t="s">
        <v>93</v>
      </c>
      <c r="I7" s="38" t="s">
        <v>94</v>
      </c>
      <c r="J7" s="38" t="s">
        <v>95</v>
      </c>
      <c r="K7" s="38" t="s">
        <v>96</v>
      </c>
      <c r="L7" s="38" t="s">
        <v>97</v>
      </c>
      <c r="M7" s="38" t="s">
        <v>98</v>
      </c>
      <c r="N7" s="39" t="s">
        <v>99</v>
      </c>
      <c r="O7" s="39">
        <v>54.89</v>
      </c>
      <c r="P7" s="39">
        <v>98.69</v>
      </c>
      <c r="Q7" s="39">
        <v>4400</v>
      </c>
      <c r="R7" s="39">
        <v>15318</v>
      </c>
      <c r="S7" s="39">
        <v>886.47</v>
      </c>
      <c r="T7" s="39">
        <v>17.28</v>
      </c>
      <c r="U7" s="39">
        <v>14959</v>
      </c>
      <c r="V7" s="39">
        <v>123.13</v>
      </c>
      <c r="W7" s="39">
        <v>121.49</v>
      </c>
      <c r="X7" s="39">
        <v>103.81</v>
      </c>
      <c r="Y7" s="39">
        <v>112.1</v>
      </c>
      <c r="Z7" s="39">
        <v>110.25</v>
      </c>
      <c r="AA7" s="39">
        <v>102.57</v>
      </c>
      <c r="AB7" s="39">
        <v>103.63</v>
      </c>
      <c r="AC7" s="39">
        <v>106.62</v>
      </c>
      <c r="AD7" s="39">
        <v>107.95</v>
      </c>
      <c r="AE7" s="39">
        <v>110.05</v>
      </c>
      <c r="AF7" s="39">
        <v>108.87</v>
      </c>
      <c r="AG7" s="39">
        <v>108.46</v>
      </c>
      <c r="AH7" s="39">
        <v>112.01</v>
      </c>
      <c r="AI7" s="39">
        <v>0</v>
      </c>
      <c r="AJ7" s="39">
        <v>0</v>
      </c>
      <c r="AK7" s="39">
        <v>0</v>
      </c>
      <c r="AL7" s="39">
        <v>0</v>
      </c>
      <c r="AM7" s="39">
        <v>0</v>
      </c>
      <c r="AN7" s="39">
        <v>12.59</v>
      </c>
      <c r="AO7" s="39">
        <v>12.44</v>
      </c>
      <c r="AP7" s="39">
        <v>2.64</v>
      </c>
      <c r="AQ7" s="39">
        <v>3.16</v>
      </c>
      <c r="AR7" s="39">
        <v>11.94</v>
      </c>
      <c r="AS7" s="39">
        <v>1.08</v>
      </c>
      <c r="AT7" s="39">
        <v>3530.44</v>
      </c>
      <c r="AU7" s="39">
        <v>246.52</v>
      </c>
      <c r="AV7" s="39">
        <v>103.84</v>
      </c>
      <c r="AW7" s="39">
        <v>120.34</v>
      </c>
      <c r="AX7" s="39">
        <v>120.57</v>
      </c>
      <c r="AY7" s="39">
        <v>416.14</v>
      </c>
      <c r="AZ7" s="39">
        <v>371.89</v>
      </c>
      <c r="BA7" s="39">
        <v>359.47</v>
      </c>
      <c r="BB7" s="39">
        <v>369.69</v>
      </c>
      <c r="BC7" s="39">
        <v>362.93</v>
      </c>
      <c r="BD7" s="39">
        <v>264.97000000000003</v>
      </c>
      <c r="BE7" s="39">
        <v>809.41</v>
      </c>
      <c r="BF7" s="39">
        <v>737.43</v>
      </c>
      <c r="BG7" s="39">
        <v>948.03</v>
      </c>
      <c r="BH7" s="39">
        <v>940.23</v>
      </c>
      <c r="BI7" s="39">
        <v>928.17</v>
      </c>
      <c r="BJ7" s="39">
        <v>487.22</v>
      </c>
      <c r="BK7" s="39">
        <v>483.11</v>
      </c>
      <c r="BL7" s="39">
        <v>401.79</v>
      </c>
      <c r="BM7" s="39">
        <v>402.99</v>
      </c>
      <c r="BN7" s="39">
        <v>439.05</v>
      </c>
      <c r="BO7" s="39">
        <v>266.61</v>
      </c>
      <c r="BP7" s="39">
        <v>99.63</v>
      </c>
      <c r="BQ7" s="39">
        <v>109.06</v>
      </c>
      <c r="BR7" s="39">
        <v>98.52</v>
      </c>
      <c r="BS7" s="39">
        <v>96.45</v>
      </c>
      <c r="BT7" s="39">
        <v>96.39</v>
      </c>
      <c r="BU7" s="39">
        <v>92.76</v>
      </c>
      <c r="BV7" s="39">
        <v>93.28</v>
      </c>
      <c r="BW7" s="39">
        <v>100.12</v>
      </c>
      <c r="BX7" s="39">
        <v>98.66</v>
      </c>
      <c r="BY7" s="39">
        <v>95.26</v>
      </c>
      <c r="BZ7" s="39">
        <v>103.24</v>
      </c>
      <c r="CA7" s="39">
        <v>210.97</v>
      </c>
      <c r="CB7" s="39">
        <v>203.36</v>
      </c>
      <c r="CC7" s="39">
        <v>231.22</v>
      </c>
      <c r="CD7" s="39">
        <v>236.51</v>
      </c>
      <c r="CE7" s="39">
        <v>236.16</v>
      </c>
      <c r="CF7" s="39">
        <v>208.67</v>
      </c>
      <c r="CG7" s="39">
        <v>208.29</v>
      </c>
      <c r="CH7" s="39">
        <v>174.97</v>
      </c>
      <c r="CI7" s="39">
        <v>178.59</v>
      </c>
      <c r="CJ7" s="39">
        <v>192.82</v>
      </c>
      <c r="CK7" s="39">
        <v>168.38</v>
      </c>
      <c r="CL7" s="39">
        <v>65.290000000000006</v>
      </c>
      <c r="CM7" s="39">
        <v>63.36</v>
      </c>
      <c r="CN7" s="39">
        <v>38.96</v>
      </c>
      <c r="CO7" s="39">
        <v>38.549999999999997</v>
      </c>
      <c r="CP7" s="39">
        <v>36.479999999999997</v>
      </c>
      <c r="CQ7" s="39">
        <v>49.08</v>
      </c>
      <c r="CR7" s="39">
        <v>49.32</v>
      </c>
      <c r="CS7" s="39">
        <v>55.63</v>
      </c>
      <c r="CT7" s="39">
        <v>55.03</v>
      </c>
      <c r="CU7" s="39">
        <v>54.05</v>
      </c>
      <c r="CV7" s="39">
        <v>60</v>
      </c>
      <c r="CW7" s="39">
        <v>71.040000000000006</v>
      </c>
      <c r="CX7" s="39">
        <v>74.13</v>
      </c>
      <c r="CY7" s="39">
        <v>74.680000000000007</v>
      </c>
      <c r="CZ7" s="39">
        <v>73.650000000000006</v>
      </c>
      <c r="DA7" s="39">
        <v>76.56</v>
      </c>
      <c r="DB7" s="39">
        <v>79.3</v>
      </c>
      <c r="DC7" s="39">
        <v>79.34</v>
      </c>
      <c r="DD7" s="39">
        <v>82.04</v>
      </c>
      <c r="DE7" s="39">
        <v>81.900000000000006</v>
      </c>
      <c r="DF7" s="39">
        <v>80.510000000000005</v>
      </c>
      <c r="DG7" s="39">
        <v>89.8</v>
      </c>
      <c r="DH7" s="39">
        <v>46.64</v>
      </c>
      <c r="DI7" s="39">
        <v>48.27</v>
      </c>
      <c r="DJ7" s="39">
        <v>49.54</v>
      </c>
      <c r="DK7" s="39">
        <v>51.22</v>
      </c>
      <c r="DL7" s="39">
        <v>53.02</v>
      </c>
      <c r="DM7" s="39">
        <v>47.44</v>
      </c>
      <c r="DN7" s="39">
        <v>48.3</v>
      </c>
      <c r="DO7" s="39">
        <v>48.05</v>
      </c>
      <c r="DP7" s="39">
        <v>48.87</v>
      </c>
      <c r="DQ7" s="39">
        <v>49.12</v>
      </c>
      <c r="DR7" s="39">
        <v>49.59</v>
      </c>
      <c r="DS7" s="39">
        <v>0</v>
      </c>
      <c r="DT7" s="39">
        <v>0</v>
      </c>
      <c r="DU7" s="39">
        <v>22.54</v>
      </c>
      <c r="DV7" s="39">
        <v>22.43</v>
      </c>
      <c r="DW7" s="39">
        <v>22.35</v>
      </c>
      <c r="DX7" s="39">
        <v>11.16</v>
      </c>
      <c r="DY7" s="39">
        <v>12.43</v>
      </c>
      <c r="DZ7" s="39">
        <v>13.39</v>
      </c>
      <c r="EA7" s="39">
        <v>14.85</v>
      </c>
      <c r="EB7" s="39">
        <v>16.760000000000002</v>
      </c>
      <c r="EC7" s="39">
        <v>19.440000000000001</v>
      </c>
      <c r="ED7" s="39">
        <v>0.4</v>
      </c>
      <c r="EE7" s="39">
        <v>0.4</v>
      </c>
      <c r="EF7" s="39">
        <v>2.3199999999999998</v>
      </c>
      <c r="EG7" s="39">
        <v>2.34</v>
      </c>
      <c r="EH7" s="39">
        <v>3.18</v>
      </c>
      <c r="EI7" s="39">
        <v>0.65</v>
      </c>
      <c r="EJ7" s="39">
        <v>0.46</v>
      </c>
      <c r="EK7" s="39">
        <v>0.54</v>
      </c>
      <c r="EL7" s="39">
        <v>0.5</v>
      </c>
      <c r="EM7" s="39">
        <v>0.42</v>
      </c>
      <c r="EN7" s="39">
        <v>0.68</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E10" si="15">DATEVALUE($B7+12-B11&amp;"/1/"&amp;B12)</f>
        <v>46388</v>
      </c>
      <c r="C10" s="43">
        <f t="shared" si="15"/>
        <v>46753</v>
      </c>
      <c r="D10" s="43">
        <f t="shared" si="15"/>
        <v>47119</v>
      </c>
      <c r="E10" s="43">
        <f t="shared" si="15"/>
        <v>47484</v>
      </c>
      <c r="F10" s="44">
        <f>DATEVALUE($B7+12-F11&amp;"/1/"&amp;F12)</f>
        <v>47849</v>
      </c>
    </row>
    <row r="11" spans="1:144">
      <c r="B11">
        <v>4</v>
      </c>
      <c r="C11">
        <v>3</v>
      </c>
      <c r="D11">
        <v>2</v>
      </c>
      <c r="E11">
        <v>1</v>
      </c>
      <c r="F11">
        <v>0</v>
      </c>
      <c r="G11" t="s">
        <v>105</v>
      </c>
    </row>
    <row r="12" spans="1:144">
      <c r="B12">
        <v>1</v>
      </c>
      <c r="C12">
        <v>1</v>
      </c>
      <c r="D12">
        <v>1</v>
      </c>
      <c r="E12">
        <v>1</v>
      </c>
      <c r="F12">
        <v>1</v>
      </c>
      <c r="G12" t="s">
        <v>106</v>
      </c>
    </row>
    <row r="13" spans="1:144">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