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A 業務\7 調査・統計\11 照会・調査・統計関係\01 庁内照会・調査・統計等\財政課\公営企業に係る「経営分析表」の分析等について（依頼）\R02\提出用\"/>
    </mc:Choice>
  </mc:AlternateContent>
  <workbookProtection workbookAlgorithmName="SHA-512" workbookHashValue="nvzdapVWMcUujMD0aafYYZ2KnrrKRBR3L/LsG57cFTmTG2rAsjg3wQUDQHNDoW2xNrFuIuOc77uLjNPHrMQcVA==" workbookSaltValue="4RFCr1gEU5hxKs3IGMDIRQ==" workbookSpinCount="100000" lockStructure="1"/>
  <bookViews>
    <workbookView xWindow="0" yWindow="0" windowWidth="15360" windowHeight="7635"/>
  </bookViews>
  <sheets>
    <sheet name="法適用_水道事業" sheetId="4" r:id="rId1"/>
    <sheet name="データ" sheetId="5" state="hidden" r:id="rId2"/>
  </sheet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<sst xmlns="http://schemas.openxmlformats.org/spreadsheetml/2006/main" count="228" uniqueCount="113">
  <si>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</si>
  <si>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</si>
  <si>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</si>
  <si>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</si>
  <si>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</si>
  <si>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</si>
  <si>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</si>
  <si>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</si>
  <si>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</si>
  <si>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</si>
  <si>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</si>
  <si>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</si>
  <si>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</si>
  <si>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</si>
  <si>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</si>
  <si>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</si>
  <si>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</si>
  <si>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</si>
  <si>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</si>
  <si>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</si>
  <si>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</si>
  <si>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</si>
  <si>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</si>
  <si>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</si>
  <si>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</si>
  <si>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</si>
  <si>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</si>
  <si>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</si>
  <si>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</si>
  <si>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</si>
  <si>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</si>
  <si>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</si>
  <si>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</si>
  <si>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</si>
  <si>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</si>
  <si>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</si>
  <si>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</si>
  <si>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</si>
  <si>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</si>
  <si>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</si>
  <si>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</si>
  <si>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</si>
  <si>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</si>
  <si>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</si>
  <si>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</si>
  <si>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</si>
  <si>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</si>
  <si>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</si>
  <si>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</si>
  <si>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</si>
  <si>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</si>
  <si>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</si>
  <si>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</si>
  <si>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</si>
  <si>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</si>
  <si>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</si>
  <si>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</si>
  <si>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</si>
  <si>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</si>
  <si>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</si>
  <si>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</si>
  <si>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</si>
  <si>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</si>
  <si>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</si>
  <si>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</si>
  <si>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</si>
  <si>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</si>
  <si>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</si>
  <si>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</si>
  <si>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</si>
  <si>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</si>
  <si>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</si>
  <si>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</si>
  <si>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</si>
  <si>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</si>
  <si>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</si>
  <si>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</si>
  <si>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</si>
  <si>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</si>
  <si>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</si>
  <si>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</si>
  <si>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</si>
  <si>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</si>
  <si>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</si>
  <si>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</si>
  <si>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</si>
  <si>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</si>
  <si>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</si>
  <si>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</si>
  <si>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</si>
  <si>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</si>
  <si>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</si>
  <si>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</si>
  <si>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</si>
  <si>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</si>
  <si>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</si>
  <si>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</si>
  <si>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</si>
  <si>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</si>
  <si>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</si>
  <si>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</si>
  <si>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</si>
  <si>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</si>
  <si>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</si>
  <si>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</si>
  <si>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</si>
  <si>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</si>
  <si>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</si>
  <si>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</si>
  <si>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</si>
  <si>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平成26年度に簡易水道事業を統合したことにより経常収支比率が低下し、今後も少子高齢化による人口減少や節水志向などによる水需要の更なる減少が進んでいくと思われます。
　このような水需要の減少に併せ、これまで整備をしてきた水道施設の多くが法定耐用年数を経過し更新時期を迎えることや、生活基盤の根幹をなす重要な水道施設の耐震化、事故・災害対策などの様々な課題に対応するため、水道施設の更なる基盤強化が急務となっています。
　今後は、より一層の水道事業に係る基盤強化を図りながら、安全で安心な水道水を持続的に供給していきます。</t>
    <rPh sb="64" eb="65">
      <t>サラ</t>
    </rPh>
    <rPh sb="89" eb="90">
      <t>ミズ</t>
    </rPh>
    <rPh sb="90" eb="92">
      <t>ジュヨウ</t>
    </rPh>
    <rPh sb="93" eb="95">
      <t>ゲンショウ</t>
    </rPh>
    <rPh sb="96" eb="97">
      <t>アワ</t>
    </rPh>
    <rPh sb="115" eb="116">
      <t>オオ</t>
    </rPh>
    <rPh sb="118" eb="120">
      <t>ホウテイ</t>
    </rPh>
    <rPh sb="120" eb="122">
      <t>タイヨウ</t>
    </rPh>
    <rPh sb="122" eb="124">
      <t>ネンスウ</t>
    </rPh>
    <rPh sb="162" eb="164">
      <t>ジコ</t>
    </rPh>
    <rPh sb="165" eb="167">
      <t>サイガイ</t>
    </rPh>
    <rPh sb="167" eb="169">
      <t>タイサク</t>
    </rPh>
    <rPh sb="172" eb="174">
      <t>サマザマ</t>
    </rPh>
    <rPh sb="175" eb="177">
      <t>カダイ</t>
    </rPh>
    <rPh sb="178" eb="180">
      <t>タイオウ</t>
    </rPh>
    <rPh sb="185" eb="187">
      <t>スイドウ</t>
    </rPh>
    <rPh sb="187" eb="189">
      <t>シセツ</t>
    </rPh>
    <rPh sb="190" eb="191">
      <t>サラ</t>
    </rPh>
    <rPh sb="193" eb="195">
      <t>キバン</t>
    </rPh>
    <rPh sb="195" eb="197">
      <t>キョウカ</t>
    </rPh>
    <rPh sb="210" eb="212">
      <t>コンゴ</t>
    </rPh>
    <rPh sb="219" eb="221">
      <t>スイドウ</t>
    </rPh>
    <rPh sb="221" eb="223">
      <t>ジギョウ</t>
    </rPh>
    <rPh sb="224" eb="225">
      <t>カカ</t>
    </rPh>
    <rPh sb="226" eb="228">
      <t>キバン</t>
    </rPh>
    <rPh sb="228" eb="230">
      <t>キョウカ</t>
    </rPh>
    <phoneticPr fontId="4"/>
  </si>
  <si>
    <t xml:space="preserve">①有形固定資産減価償却率については、類似団体・全国平均を下回っているものの、前年度比で約2.1ポイント上昇したため、施設の老朽化が進んできていると考えられます。
②管路経年化率については、類似団体・全国平均と比較して低いものの、毎年上昇し続けているため、計画的な更新を行っていく必要があります。
③管路更新率については、類似団体・全国平均と比較して低い状況となっているものの、僅かずつ上昇しているほか、現在実施している拡張事業が令和４年度に完了見込みであるため、令和５年度以降において老朽管更新事業を積極的に推進していきます。
</t>
    <rPh sb="9" eb="10">
      <t>マエ</t>
    </rPh>
    <rPh sb="12" eb="13">
      <t>ヒ</t>
    </rPh>
    <rPh sb="120" eb="121">
      <t>トウ</t>
    </rPh>
    <rPh sb="122" eb="124">
      <t>エイキョウ</t>
    </rPh>
    <rPh sb="213" eb="215">
      <t>カイゼン</t>
    </rPh>
    <rPh sb="256" eb="257">
      <t>トウゼンネンドヒヤクカイゼンチュウシンケンセツカイリョウヒシシュツオオフタタトモナサラコウジョウモトゼンコクオモリツテイカコンゴテイカヨソウオオハバ</t>
    </rPh>
    <phoneticPr fontId="4"/>
  </si>
  <si>
    <t>①経常収支比率は、前年度比で約1.3ポイント減少し106.15％となりました。これは、給水人口の減による料金収入の減少や長期前受金戻入などの収益の減少が要因と考えられます。概ね健全な経営状況にあるといえますが、平成26年度の簡易水道事業統合等の影響により類似団体平均より低く推移しています。今後も、人口減少などにより給水収益が減少していくと考えられるため、有収率の向上、維持管理費の圧縮などの経営努力を続け、経常収支率の維持・改善に努めていかなければなりません。
③流動比率は、平成27年度以降の企業債残高の減少等により、前年度比で約184.5ポイント改善したものの、今後は老朽施設更新を中心に建設改良費支出が大きくなるため、再び低くなると考えられます。
④企業債残高対給水収益比率は、平成26年度以降、企業債残高の減少に伴い数値は減少傾向にあり、類似団体平均よりも下回っているため概ね健全です。
⑤料金回収率は、類似団体平均を上回っており概ね健全ですが、更なる向上が求められます。
⑥給水原価は、類似団体・全国平均より高くなっており、主な要因は有収率の低下があげられます。
⑦施設利用率は、類似団体・全国平均より高い数値を維持しているものの、今後は配水量の減少により低下していくことが予想されます。
⑧有収率は、管路の老朽化に伴う漏水などにより前年度から約2.2ポイント減少し、類似団体・全国平均と比較しても大幅に低いため、老朽管更新を行うなど有収率の向上に努めていく必要があります。</t>
    <rPh sb="9" eb="10">
      <t>マエ</t>
    </rPh>
    <rPh sb="12" eb="13">
      <t>ヒ</t>
    </rPh>
    <rPh sb="120" eb="121">
      <t>トウ</t>
    </rPh>
    <rPh sb="122" eb="124">
      <t>エイキョウ</t>
    </rPh>
    <rPh sb="213" eb="215">
      <t>カイゼン</t>
    </rPh>
    <rPh sb="256" eb="257">
      <t>トウ</t>
    </rPh>
    <rPh sb="261" eb="265">
      <t>ゼンネンドヒ</t>
    </rPh>
    <rPh sb="266" eb="267">
      <t>ヤク</t>
    </rPh>
    <rPh sb="276" eb="278">
      <t>カイゼン</t>
    </rPh>
    <rPh sb="294" eb="296">
      <t>チュウシン</t>
    </rPh>
    <rPh sb="297" eb="299">
      <t>ケンセツ</t>
    </rPh>
    <rPh sb="299" eb="301">
      <t>カイリョウ</t>
    </rPh>
    <rPh sb="301" eb="302">
      <t>ヒ</t>
    </rPh>
    <rPh sb="302" eb="304">
      <t>シシュツ</t>
    </rPh>
    <rPh sb="305" eb="306">
      <t>オオ</t>
    </rPh>
    <rPh sb="313" eb="314">
      <t>フタタ</t>
    </rPh>
    <rPh sb="361" eb="362">
      <t>トモナ</t>
    </rPh>
    <rPh sb="428" eb="429">
      <t>サラ</t>
    </rPh>
    <rPh sb="431" eb="433">
      <t>コウジョウ</t>
    </rPh>
    <rPh sb="434" eb="435">
      <t>モト</t>
    </rPh>
    <rPh sb="454" eb="456">
      <t>ゼンコク</t>
    </rPh>
    <rPh sb="468" eb="469">
      <t>オモ</t>
    </rPh>
    <rPh sb="475" eb="476">
      <t>リツ</t>
    </rPh>
    <rPh sb="477" eb="479">
      <t>テイカ</t>
    </rPh>
    <rPh sb="522" eb="524">
      <t>コンゴ</t>
    </rPh>
    <rPh sb="534" eb="536">
      <t>テイカ</t>
    </rPh>
    <rPh sb="543" eb="545">
      <t>ヨソウ</t>
    </rPh>
    <rPh sb="590" eb="591">
      <t>ルイ</t>
    </rPh>
    <rPh sb="605" eb="607">
      <t>オオハバ</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</si>
</sst>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0.45</c:v>
                </c:pt>
                <c:pt idx="1">
                  <c:v>0.35</c:v>
                </c:pt>
                <c:pt idx="2">
                  <c:v>0.26</c:v>
                </c:pt>
                <c:pt idx="3">
                  <c:v>0.28000000000000003</c:v>
                </c:pt>
                <c:pt idx="4">
                  <c:v>0.31</c:v>
                </c:pt>
              </c:numCache>
            </c:numRef>
          </c:val>
          <c:extLst>
            <c:ext xmlns:c16="http://schemas.microsoft.com/office/drawing/2014/chart" uri="{C3380CC4-5D6E-409C-BE32-E72D297353CC}">
              <c16:uniqueId val="{00000000-3757-4155-8997-0B27FB5914C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3757-4155-8997-0B27FB5914C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75.27</c:v>
                </c:pt>
                <c:pt idx="1">
                  <c:v>60.81</c:v>
                </c:pt>
                <c:pt idx="2">
                  <c:v>62.41</c:v>
                </c:pt>
                <c:pt idx="3">
                  <c:v>61.54</c:v>
                </c:pt>
                <c:pt idx="4">
                  <c:v>61.97</c:v>
                </c:pt>
              </c:numCache>
            </c:numRef>
          </c:val>
          <c:extLst>
            <c:ext xmlns:c16="http://schemas.microsoft.com/office/drawing/2014/chart" uri="{C3380CC4-5D6E-409C-BE32-E72D297353CC}">
              <c16:uniqueId val="{00000000-1279-4566-9FB1-241E7938086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1279-4566-9FB1-241E7938086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79.319999999999993</c:v>
                </c:pt>
                <c:pt idx="1">
                  <c:v>81.430000000000007</c:v>
                </c:pt>
                <c:pt idx="2">
                  <c:v>80.69</c:v>
                </c:pt>
                <c:pt idx="3">
                  <c:v>80.209999999999994</c:v>
                </c:pt>
                <c:pt idx="4">
                  <c:v>78.05</c:v>
                </c:pt>
              </c:numCache>
            </c:numRef>
          </c:val>
          <c:extLst>
            <c:ext xmlns:c16="http://schemas.microsoft.com/office/drawing/2014/chart" uri="{C3380CC4-5D6E-409C-BE32-E72D297353CC}">
              <c16:uniqueId val="{00000000-D846-4FE8-89D7-3ACDCC39B74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D846-4FE8-89D7-3ACDCC39B74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106.42</c:v>
                </c:pt>
                <c:pt idx="1">
                  <c:v>109.18</c:v>
                </c:pt>
                <c:pt idx="2">
                  <c:v>110.09</c:v>
                </c:pt>
                <c:pt idx="3">
                  <c:v>107.41</c:v>
                </c:pt>
                <c:pt idx="4">
                  <c:v>106.15</c:v>
                </c:pt>
              </c:numCache>
            </c:numRef>
          </c:val>
          <c:extLst>
            <c:ext xmlns:c16="http://schemas.microsoft.com/office/drawing/2014/chart" uri="{C3380CC4-5D6E-409C-BE32-E72D297353CC}">
              <c16:uniqueId val="{00000000-C191-4953-8AD2-630E45DC673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C191-4953-8AD2-630E45DC673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43.64</c:v>
                </c:pt>
                <c:pt idx="1">
                  <c:v>44.97</c:v>
                </c:pt>
                <c:pt idx="2">
                  <c:v>43.65</c:v>
                </c:pt>
                <c:pt idx="3">
                  <c:v>45.04</c:v>
                </c:pt>
                <c:pt idx="4">
                  <c:v>47.15</c:v>
                </c:pt>
              </c:numCache>
            </c:numRef>
          </c:val>
          <c:extLst>
            <c:ext xmlns:c16="http://schemas.microsoft.com/office/drawing/2014/chart" uri="{C3380CC4-5D6E-409C-BE32-E72D297353CC}">
              <c16:uniqueId val="{00000000-D459-4A14-8EEE-6E9D53F85E5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D459-4A14-8EEE-6E9D53F85E5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13.75</c:v>
                </c:pt>
                <c:pt idx="1">
                  <c:v>14.3</c:v>
                </c:pt>
                <c:pt idx="2">
                  <c:v>15.1</c:v>
                </c:pt>
                <c:pt idx="3">
                  <c:v>15.92</c:v>
                </c:pt>
                <c:pt idx="4">
                  <c:v>16</c:v>
                </c:pt>
              </c:numCache>
            </c:numRef>
          </c:val>
          <c:extLst>
            <c:ext xmlns:c16="http://schemas.microsoft.com/office/drawing/2014/chart" uri="{C3380CC4-5D6E-409C-BE32-E72D297353CC}">
              <c16:uniqueId val="{00000000-CBDD-432B-A8F2-2EC02B43E96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CBDD-432B-A8F2-2EC02B43E96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39-444E-98D3-3567FE91277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AD39-444E-98D3-3567FE91277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128.53</c:v>
                </c:pt>
                <c:pt idx="1">
                  <c:v>144.88999999999999</c:v>
                </c:pt>
                <c:pt idx="2">
                  <c:v>180.71</c:v>
                </c:pt>
                <c:pt idx="3">
                  <c:v>258.49</c:v>
                </c:pt>
                <c:pt idx="4">
                  <c:v>443</c:v>
                </c:pt>
              </c:numCache>
            </c:numRef>
          </c:val>
          <c:extLst>
            <c:ext xmlns:c16="http://schemas.microsoft.com/office/drawing/2014/chart" uri="{C3380CC4-5D6E-409C-BE32-E72D297353CC}">
              <c16:uniqueId val="{00000000-AC2B-4FB9-9302-599463C2210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AC2B-4FB9-9302-599463C2210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312.56</c:v>
                </c:pt>
                <c:pt idx="1">
                  <c:v>300.5</c:v>
                </c:pt>
                <c:pt idx="2">
                  <c:v>295.27</c:v>
                </c:pt>
                <c:pt idx="3">
                  <c:v>282.43</c:v>
                </c:pt>
                <c:pt idx="4">
                  <c:v>259.37</c:v>
                </c:pt>
              </c:numCache>
            </c:numRef>
          </c:val>
          <c:extLst>
            <c:ext xmlns:c16="http://schemas.microsoft.com/office/drawing/2014/chart" uri="{C3380CC4-5D6E-409C-BE32-E72D297353CC}">
              <c16:uniqueId val="{00000000-F65A-4428-B95F-CD39AB3AE88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F65A-4428-B95F-CD39AB3AE88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100.37</c:v>
                </c:pt>
                <c:pt idx="1">
                  <c:v>103.85</c:v>
                </c:pt>
                <c:pt idx="2">
                  <c:v>105</c:v>
                </c:pt>
                <c:pt idx="3">
                  <c:v>103.54</c:v>
                </c:pt>
                <c:pt idx="4">
                  <c:v>100.76</c:v>
                </c:pt>
              </c:numCache>
            </c:numRef>
          </c:val>
          <c:extLst>
            <c:ext xmlns:c16="http://schemas.microsoft.com/office/drawing/2014/chart" uri="{C3380CC4-5D6E-409C-BE32-E72D297353CC}">
              <c16:uniqueId val="{00000000-4853-433F-8B67-1F033357128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4853-433F-8B67-1F033357128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220.46</c:v>
                </c:pt>
                <c:pt idx="1">
                  <c:v>214.75</c:v>
                </c:pt>
                <c:pt idx="2">
                  <c:v>212.23</c:v>
                </c:pt>
                <c:pt idx="3">
                  <c:v>215.73</c:v>
                </c:pt>
                <c:pt idx="4">
                  <c:v>221.89</c:v>
                </c:pt>
              </c:numCache>
            </c:numRef>
          </c:val>
          <c:extLst>
            <c:ext xmlns:c16="http://schemas.microsoft.com/office/drawing/2014/chart" uri="{C3380CC4-5D6E-409C-BE32-E72D297353CC}">
              <c16:uniqueId val="{00000000-CD9B-48DE-86E4-AB942A35319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CD9B-48DE-86E4-AB942A35319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25"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喜多方市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47354</v>
      </c>
      <c r="AM8" s="71"/>
      <c r="AN8" s="71"/>
      <c r="AO8" s="71"/>
      <c r="AP8" s="71"/>
      <c r="AQ8" s="71"/>
      <c r="AR8" s="71"/>
      <c r="AS8" s="71"/>
      <c r="AT8" s="67">
        <f>データ!$S$6</f>
        <v>554.63</v>
      </c>
      <c r="AU8" s="68"/>
      <c r="AV8" s="68"/>
      <c r="AW8" s="68"/>
      <c r="AX8" s="68"/>
      <c r="AY8" s="68"/>
      <c r="AZ8" s="68"/>
      <c r="BA8" s="68"/>
      <c r="BB8" s="70">
        <f>データ!$T$6</f>
        <v>85.38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83.35</v>
      </c>
      <c r="J10" s="68"/>
      <c r="K10" s="68"/>
      <c r="L10" s="68"/>
      <c r="M10" s="68"/>
      <c r="N10" s="68"/>
      <c r="O10" s="69"/>
      <c r="P10" s="70">
        <f>データ!$P$6</f>
        <v>88.87</v>
      </c>
      <c r="Q10" s="70"/>
      <c r="R10" s="70"/>
      <c r="S10" s="70"/>
      <c r="T10" s="70"/>
      <c r="U10" s="70"/>
      <c r="V10" s="70"/>
      <c r="W10" s="71">
        <f>データ!$Q$6</f>
        <v>4268</v>
      </c>
      <c r="X10" s="71"/>
      <c r="Y10" s="71"/>
      <c r="Z10" s="71"/>
      <c r="AA10" s="71"/>
      <c r="AB10" s="71"/>
      <c r="AC10" s="71"/>
      <c r="AD10" s="2"/>
      <c r="AE10" s="2"/>
      <c r="AF10" s="2"/>
      <c r="AG10" s="2"/>
      <c r="AH10" s="4"/>
      <c r="AI10" s="4"/>
      <c r="AJ10" s="4"/>
      <c r="AK10" s="4"/>
      <c r="AL10" s="71">
        <f>データ!$U$6</f>
        <v>41725</v>
      </c>
      <c r="AM10" s="71"/>
      <c r="AN10" s="71"/>
      <c r="AO10" s="71"/>
      <c r="AP10" s="71"/>
      <c r="AQ10" s="71"/>
      <c r="AR10" s="71"/>
      <c r="AS10" s="71"/>
      <c r="AT10" s="67">
        <f>データ!$V$6</f>
        <v>119.92</v>
      </c>
      <c r="AU10" s="68"/>
      <c r="AV10" s="68"/>
      <c r="AW10" s="68"/>
      <c r="AX10" s="68"/>
      <c r="AY10" s="68"/>
      <c r="AZ10" s="68"/>
      <c r="BA10" s="68"/>
      <c r="BB10" s="70">
        <f>データ!$W$6</f>
        <v>347.94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eDuXFcgpFhTMtsgKVKE6SVAV/LTDmYRPHWbkx6hvL+p77Q3mNyeB88HmH+pYkDYCheyTZ1bQ/LlWqtQimmJjsA==" saltValue="gWc1mxZHBSs2vv9hnwp8Y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72087</v>
      </c>
      <c r="D6" s="34">
        <f t="shared" si="3"/>
        <v>46</v>
      </c>
      <c r="E6" s="34">
        <f t="shared" si="3"/>
        <v>1</v>
      </c>
      <c r="F6" s="34">
        <f t="shared" si="3"/>
        <v>0</v>
      </c>
      <c r="G6" s="34">
        <f t="shared" si="3"/>
        <v>1</v>
      </c>
      <c r="H6" s="34" t="str">
        <f t="shared" si="3"/>
        <v>福島県　喜多方市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83.35</v>
      </c>
      <c r="P6" s="35">
        <f t="shared" si="3"/>
        <v>88.87</v>
      </c>
      <c r="Q6" s="35">
        <f t="shared" si="3"/>
        <v>4268</v>
      </c>
      <c r="R6" s="35">
        <f t="shared" si="3"/>
        <v>47354</v>
      </c>
      <c r="S6" s="35">
        <f t="shared" si="3"/>
        <v>554.63</v>
      </c>
      <c r="T6" s="35">
        <f t="shared" si="3"/>
        <v>85.38</v>
      </c>
      <c r="U6" s="35">
        <f t="shared" si="3"/>
        <v>41725</v>
      </c>
      <c r="V6" s="35">
        <f t="shared" si="3"/>
        <v>119.92</v>
      </c>
      <c r="W6" s="35">
        <f t="shared" si="3"/>
        <v>347.94</v>
      </c>
      <c r="X6" s="36">
        <f>IF(X7="",NA(),X7)</f>
        <v>106.42</v>
      </c>
      <c r="Y6" s="36">
        <f t="shared" ref="Y6:AG6" si="4">IF(Y7="",NA(),Y7)</f>
        <v>109.18</v>
      </c>
      <c r="Z6" s="36">
        <f t="shared" si="4"/>
        <v>110.09</v>
      </c>
      <c r="AA6" s="36">
        <f t="shared" si="4"/>
        <v>107.41</v>
      </c>
      <c r="AB6" s="36">
        <f t="shared" si="4"/>
        <v>106.15</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128.53</v>
      </c>
      <c r="AU6" s="36">
        <f t="shared" ref="AU6:BC6" si="6">IF(AU7="",NA(),AU7)</f>
        <v>144.88999999999999</v>
      </c>
      <c r="AV6" s="36">
        <f t="shared" si="6"/>
        <v>180.71</v>
      </c>
      <c r="AW6" s="36">
        <f t="shared" si="6"/>
        <v>258.49</v>
      </c>
      <c r="AX6" s="36">
        <f t="shared" si="6"/>
        <v>443</v>
      </c>
      <c r="AY6" s="36">
        <f t="shared" si="6"/>
        <v>371.31</v>
      </c>
      <c r="AZ6" s="36">
        <f t="shared" si="6"/>
        <v>377.63</v>
      </c>
      <c r="BA6" s="36">
        <f t="shared" si="6"/>
        <v>357.34</v>
      </c>
      <c r="BB6" s="36">
        <f t="shared" si="6"/>
        <v>366.03</v>
      </c>
      <c r="BC6" s="36">
        <f t="shared" si="6"/>
        <v>365.18</v>
      </c>
      <c r="BD6" s="35" t="str">
        <f>IF(BD7="","",IF(BD7="-","【-】","【"&amp;SUBSTITUTE(TEXT(BD7,"#,##0.00"),"-","△")&amp;"】"))</f>
        <v>【264.97】</v>
      </c>
      <c r="BE6" s="36">
        <f>IF(BE7="",NA(),BE7)</f>
        <v>312.56</v>
      </c>
      <c r="BF6" s="36">
        <f t="shared" ref="BF6:BN6" si="7">IF(BF7="",NA(),BF7)</f>
        <v>300.5</v>
      </c>
      <c r="BG6" s="36">
        <f t="shared" si="7"/>
        <v>295.27</v>
      </c>
      <c r="BH6" s="36">
        <f t="shared" si="7"/>
        <v>282.43</v>
      </c>
      <c r="BI6" s="36">
        <f t="shared" si="7"/>
        <v>259.37</v>
      </c>
      <c r="BJ6" s="36">
        <f t="shared" si="7"/>
        <v>373.09</v>
      </c>
      <c r="BK6" s="36">
        <f t="shared" si="7"/>
        <v>364.71</v>
      </c>
      <c r="BL6" s="36">
        <f t="shared" si="7"/>
        <v>373.69</v>
      </c>
      <c r="BM6" s="36">
        <f t="shared" si="7"/>
        <v>370.12</v>
      </c>
      <c r="BN6" s="36">
        <f t="shared" si="7"/>
        <v>371.65</v>
      </c>
      <c r="BO6" s="35" t="str">
        <f>IF(BO7="","",IF(BO7="-","【-】","【"&amp;SUBSTITUTE(TEXT(BO7,"#,##0.00"),"-","△")&amp;"】"))</f>
        <v>【266.61】</v>
      </c>
      <c r="BP6" s="36">
        <f>IF(BP7="",NA(),BP7)</f>
        <v>100.37</v>
      </c>
      <c r="BQ6" s="36">
        <f t="shared" ref="BQ6:BY6" si="8">IF(BQ7="",NA(),BQ7)</f>
        <v>103.85</v>
      </c>
      <c r="BR6" s="36">
        <f t="shared" si="8"/>
        <v>105</v>
      </c>
      <c r="BS6" s="36">
        <f t="shared" si="8"/>
        <v>103.54</v>
      </c>
      <c r="BT6" s="36">
        <f t="shared" si="8"/>
        <v>100.76</v>
      </c>
      <c r="BU6" s="36">
        <f t="shared" si="8"/>
        <v>99.99</v>
      </c>
      <c r="BV6" s="36">
        <f t="shared" si="8"/>
        <v>100.65</v>
      </c>
      <c r="BW6" s="36">
        <f t="shared" si="8"/>
        <v>99.87</v>
      </c>
      <c r="BX6" s="36">
        <f t="shared" si="8"/>
        <v>100.42</v>
      </c>
      <c r="BY6" s="36">
        <f t="shared" si="8"/>
        <v>98.77</v>
      </c>
      <c r="BZ6" s="35" t="str">
        <f>IF(BZ7="","",IF(BZ7="-","【-】","【"&amp;SUBSTITUTE(TEXT(BZ7,"#,##0.00"),"-","△")&amp;"】"))</f>
        <v>【103.24】</v>
      </c>
      <c r="CA6" s="36">
        <f>IF(CA7="",NA(),CA7)</f>
        <v>220.46</v>
      </c>
      <c r="CB6" s="36">
        <f t="shared" ref="CB6:CJ6" si="9">IF(CB7="",NA(),CB7)</f>
        <v>214.75</v>
      </c>
      <c r="CC6" s="36">
        <f t="shared" si="9"/>
        <v>212.23</v>
      </c>
      <c r="CD6" s="36">
        <f t="shared" si="9"/>
        <v>215.73</v>
      </c>
      <c r="CE6" s="36">
        <f t="shared" si="9"/>
        <v>221.89</v>
      </c>
      <c r="CF6" s="36">
        <f t="shared" si="9"/>
        <v>171.15</v>
      </c>
      <c r="CG6" s="36">
        <f t="shared" si="9"/>
        <v>170.19</v>
      </c>
      <c r="CH6" s="36">
        <f t="shared" si="9"/>
        <v>171.81</v>
      </c>
      <c r="CI6" s="36">
        <f t="shared" si="9"/>
        <v>171.67</v>
      </c>
      <c r="CJ6" s="36">
        <f t="shared" si="9"/>
        <v>173.67</v>
      </c>
      <c r="CK6" s="35" t="str">
        <f>IF(CK7="","",IF(CK7="-","【-】","【"&amp;SUBSTITUTE(TEXT(CK7,"#,##0.00"),"-","△")&amp;"】"))</f>
        <v>【168.38】</v>
      </c>
      <c r="CL6" s="36">
        <f>IF(CL7="",NA(),CL7)</f>
        <v>75.27</v>
      </c>
      <c r="CM6" s="36">
        <f t="shared" ref="CM6:CU6" si="10">IF(CM7="",NA(),CM7)</f>
        <v>60.81</v>
      </c>
      <c r="CN6" s="36">
        <f t="shared" si="10"/>
        <v>62.41</v>
      </c>
      <c r="CO6" s="36">
        <f t="shared" si="10"/>
        <v>61.54</v>
      </c>
      <c r="CP6" s="36">
        <f t="shared" si="10"/>
        <v>61.97</v>
      </c>
      <c r="CQ6" s="36">
        <f t="shared" si="10"/>
        <v>58.53</v>
      </c>
      <c r="CR6" s="36">
        <f t="shared" si="10"/>
        <v>59.01</v>
      </c>
      <c r="CS6" s="36">
        <f t="shared" si="10"/>
        <v>60.03</v>
      </c>
      <c r="CT6" s="36">
        <f t="shared" si="10"/>
        <v>59.74</v>
      </c>
      <c r="CU6" s="36">
        <f t="shared" si="10"/>
        <v>59.67</v>
      </c>
      <c r="CV6" s="35" t="str">
        <f>IF(CV7="","",IF(CV7="-","【-】","【"&amp;SUBSTITUTE(TEXT(CV7,"#,##0.00"),"-","△")&amp;"】"))</f>
        <v>【60.00】</v>
      </c>
      <c r="CW6" s="36">
        <f>IF(CW7="",NA(),CW7)</f>
        <v>79.319999999999993</v>
      </c>
      <c r="CX6" s="36">
        <f t="shared" ref="CX6:DF6" si="11">IF(CX7="",NA(),CX7)</f>
        <v>81.430000000000007</v>
      </c>
      <c r="CY6" s="36">
        <f t="shared" si="11"/>
        <v>80.69</v>
      </c>
      <c r="CZ6" s="36">
        <f t="shared" si="11"/>
        <v>80.209999999999994</v>
      </c>
      <c r="DA6" s="36">
        <f t="shared" si="11"/>
        <v>78.05</v>
      </c>
      <c r="DB6" s="36">
        <f t="shared" si="11"/>
        <v>85.26</v>
      </c>
      <c r="DC6" s="36">
        <f t="shared" si="11"/>
        <v>85.37</v>
      </c>
      <c r="DD6" s="36">
        <f t="shared" si="11"/>
        <v>84.81</v>
      </c>
      <c r="DE6" s="36">
        <f t="shared" si="11"/>
        <v>84.8</v>
      </c>
      <c r="DF6" s="36">
        <f t="shared" si="11"/>
        <v>84.6</v>
      </c>
      <c r="DG6" s="35" t="str">
        <f>IF(DG7="","",IF(DG7="-","【-】","【"&amp;SUBSTITUTE(TEXT(DG7,"#,##0.00"),"-","△")&amp;"】"))</f>
        <v>【89.80】</v>
      </c>
      <c r="DH6" s="36">
        <f>IF(DH7="",NA(),DH7)</f>
        <v>43.64</v>
      </c>
      <c r="DI6" s="36">
        <f t="shared" ref="DI6:DQ6" si="12">IF(DI7="",NA(),DI7)</f>
        <v>44.97</v>
      </c>
      <c r="DJ6" s="36">
        <f t="shared" si="12"/>
        <v>43.65</v>
      </c>
      <c r="DK6" s="36">
        <f t="shared" si="12"/>
        <v>45.04</v>
      </c>
      <c r="DL6" s="36">
        <f t="shared" si="12"/>
        <v>47.15</v>
      </c>
      <c r="DM6" s="36">
        <f t="shared" si="12"/>
        <v>45.75</v>
      </c>
      <c r="DN6" s="36">
        <f t="shared" si="12"/>
        <v>46.9</v>
      </c>
      <c r="DO6" s="36">
        <f t="shared" si="12"/>
        <v>47.28</v>
      </c>
      <c r="DP6" s="36">
        <f t="shared" si="12"/>
        <v>47.66</v>
      </c>
      <c r="DQ6" s="36">
        <f t="shared" si="12"/>
        <v>48.17</v>
      </c>
      <c r="DR6" s="35" t="str">
        <f>IF(DR7="","",IF(DR7="-","【-】","【"&amp;SUBSTITUTE(TEXT(DR7,"#,##0.00"),"-","△")&amp;"】"))</f>
        <v>【49.59】</v>
      </c>
      <c r="DS6" s="36">
        <f>IF(DS7="",NA(),DS7)</f>
        <v>13.75</v>
      </c>
      <c r="DT6" s="36">
        <f t="shared" ref="DT6:EB6" si="13">IF(DT7="",NA(),DT7)</f>
        <v>14.3</v>
      </c>
      <c r="DU6" s="36">
        <f t="shared" si="13"/>
        <v>15.1</v>
      </c>
      <c r="DV6" s="36">
        <f t="shared" si="13"/>
        <v>15.92</v>
      </c>
      <c r="DW6" s="36">
        <f t="shared" si="13"/>
        <v>16</v>
      </c>
      <c r="DX6" s="36">
        <f t="shared" si="13"/>
        <v>10.54</v>
      </c>
      <c r="DY6" s="36">
        <f t="shared" si="13"/>
        <v>12.03</v>
      </c>
      <c r="DZ6" s="36">
        <f t="shared" si="13"/>
        <v>12.19</v>
      </c>
      <c r="EA6" s="36">
        <f t="shared" si="13"/>
        <v>15.1</v>
      </c>
      <c r="EB6" s="36">
        <f t="shared" si="13"/>
        <v>17.12</v>
      </c>
      <c r="EC6" s="35" t="str">
        <f>IF(EC7="","",IF(EC7="-","【-】","【"&amp;SUBSTITUTE(TEXT(EC7,"#,##0.00"),"-","△")&amp;"】"))</f>
        <v>【19.44】</v>
      </c>
      <c r="ED6" s="36">
        <f>IF(ED7="",NA(),ED7)</f>
        <v>0.45</v>
      </c>
      <c r="EE6" s="36">
        <f t="shared" ref="EE6:EM6" si="14">IF(EE7="",NA(),EE7)</f>
        <v>0.35</v>
      </c>
      <c r="EF6" s="36">
        <f t="shared" si="14"/>
        <v>0.26</v>
      </c>
      <c r="EG6" s="36">
        <f t="shared" si="14"/>
        <v>0.28000000000000003</v>
      </c>
      <c r="EH6" s="36">
        <f t="shared" si="14"/>
        <v>0.31</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72087</v>
      </c>
      <c r="D7" s="38">
        <v>46</v>
      </c>
      <c r="E7" s="38">
        <v>1</v>
      </c>
      <c r="F7" s="38">
        <v>0</v>
      </c>
      <c r="G7" s="38">
        <v>1</v>
      </c>
      <c r="H7" s="38" t="s">
        <v>93</v>
      </c>
      <c r="I7" s="38" t="s">
        <v>94</v>
      </c>
      <c r="J7" s="38" t="s">
        <v>95</v>
      </c>
      <c r="K7" s="38" t="s">
        <v>96</v>
      </c>
      <c r="L7" s="38" t="s">
        <v>97</v>
      </c>
      <c r="M7" s="38" t="s">
        <v>98</v>
      </c>
      <c r="N7" s="39" t="s">
        <v>99</v>
      </c>
      <c r="O7" s="39">
        <v>83.35</v>
      </c>
      <c r="P7" s="39">
        <v>88.87</v>
      </c>
      <c r="Q7" s="39">
        <v>4268</v>
      </c>
      <c r="R7" s="39">
        <v>47354</v>
      </c>
      <c r="S7" s="39">
        <v>554.63</v>
      </c>
      <c r="T7" s="39">
        <v>85.38</v>
      </c>
      <c r="U7" s="39">
        <v>41725</v>
      </c>
      <c r="V7" s="39">
        <v>119.92</v>
      </c>
      <c r="W7" s="39">
        <v>347.94</v>
      </c>
      <c r="X7" s="39">
        <v>106.42</v>
      </c>
      <c r="Y7" s="39">
        <v>109.18</v>
      </c>
      <c r="Z7" s="39">
        <v>110.09</v>
      </c>
      <c r="AA7" s="39">
        <v>107.41</v>
      </c>
      <c r="AB7" s="39">
        <v>106.15</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128.53</v>
      </c>
      <c r="AU7" s="39">
        <v>144.88999999999999</v>
      </c>
      <c r="AV7" s="39">
        <v>180.71</v>
      </c>
      <c r="AW7" s="39">
        <v>258.49</v>
      </c>
      <c r="AX7" s="39">
        <v>443</v>
      </c>
      <c r="AY7" s="39">
        <v>371.31</v>
      </c>
      <c r="AZ7" s="39">
        <v>377.63</v>
      </c>
      <c r="BA7" s="39">
        <v>357.34</v>
      </c>
      <c r="BB7" s="39">
        <v>366.03</v>
      </c>
      <c r="BC7" s="39">
        <v>365.18</v>
      </c>
      <c r="BD7" s="39">
        <v>264.97000000000003</v>
      </c>
      <c r="BE7" s="39">
        <v>312.56</v>
      </c>
      <c r="BF7" s="39">
        <v>300.5</v>
      </c>
      <c r="BG7" s="39">
        <v>295.27</v>
      </c>
      <c r="BH7" s="39">
        <v>282.43</v>
      </c>
      <c r="BI7" s="39">
        <v>259.37</v>
      </c>
      <c r="BJ7" s="39">
        <v>373.09</v>
      </c>
      <c r="BK7" s="39">
        <v>364.71</v>
      </c>
      <c r="BL7" s="39">
        <v>373.69</v>
      </c>
      <c r="BM7" s="39">
        <v>370.12</v>
      </c>
      <c r="BN7" s="39">
        <v>371.65</v>
      </c>
      <c r="BO7" s="39">
        <v>266.61</v>
      </c>
      <c r="BP7" s="39">
        <v>100.37</v>
      </c>
      <c r="BQ7" s="39">
        <v>103.85</v>
      </c>
      <c r="BR7" s="39">
        <v>105</v>
      </c>
      <c r="BS7" s="39">
        <v>103.54</v>
      </c>
      <c r="BT7" s="39">
        <v>100.76</v>
      </c>
      <c r="BU7" s="39">
        <v>99.99</v>
      </c>
      <c r="BV7" s="39">
        <v>100.65</v>
      </c>
      <c r="BW7" s="39">
        <v>99.87</v>
      </c>
      <c r="BX7" s="39">
        <v>100.42</v>
      </c>
      <c r="BY7" s="39">
        <v>98.77</v>
      </c>
      <c r="BZ7" s="39">
        <v>103.24</v>
      </c>
      <c r="CA7" s="39">
        <v>220.46</v>
      </c>
      <c r="CB7" s="39">
        <v>214.75</v>
      </c>
      <c r="CC7" s="39">
        <v>212.23</v>
      </c>
      <c r="CD7" s="39">
        <v>215.73</v>
      </c>
      <c r="CE7" s="39">
        <v>221.89</v>
      </c>
      <c r="CF7" s="39">
        <v>171.15</v>
      </c>
      <c r="CG7" s="39">
        <v>170.19</v>
      </c>
      <c r="CH7" s="39">
        <v>171.81</v>
      </c>
      <c r="CI7" s="39">
        <v>171.67</v>
      </c>
      <c r="CJ7" s="39">
        <v>173.67</v>
      </c>
      <c r="CK7" s="39">
        <v>168.38</v>
      </c>
      <c r="CL7" s="39">
        <v>75.27</v>
      </c>
      <c r="CM7" s="39">
        <v>60.81</v>
      </c>
      <c r="CN7" s="39">
        <v>62.41</v>
      </c>
      <c r="CO7" s="39">
        <v>61.54</v>
      </c>
      <c r="CP7" s="39">
        <v>61.97</v>
      </c>
      <c r="CQ7" s="39">
        <v>58.53</v>
      </c>
      <c r="CR7" s="39">
        <v>59.01</v>
      </c>
      <c r="CS7" s="39">
        <v>60.03</v>
      </c>
      <c r="CT7" s="39">
        <v>59.74</v>
      </c>
      <c r="CU7" s="39">
        <v>59.67</v>
      </c>
      <c r="CV7" s="39">
        <v>60</v>
      </c>
      <c r="CW7" s="39">
        <v>79.319999999999993</v>
      </c>
      <c r="CX7" s="39">
        <v>81.430000000000007</v>
      </c>
      <c r="CY7" s="39">
        <v>80.69</v>
      </c>
      <c r="CZ7" s="39">
        <v>80.209999999999994</v>
      </c>
      <c r="DA7" s="39">
        <v>78.05</v>
      </c>
      <c r="DB7" s="39">
        <v>85.26</v>
      </c>
      <c r="DC7" s="39">
        <v>85.37</v>
      </c>
      <c r="DD7" s="39">
        <v>84.81</v>
      </c>
      <c r="DE7" s="39">
        <v>84.8</v>
      </c>
      <c r="DF7" s="39">
        <v>84.6</v>
      </c>
      <c r="DG7" s="39">
        <v>89.8</v>
      </c>
      <c r="DH7" s="39">
        <v>43.64</v>
      </c>
      <c r="DI7" s="39">
        <v>44.97</v>
      </c>
      <c r="DJ7" s="39">
        <v>43.65</v>
      </c>
      <c r="DK7" s="39">
        <v>45.04</v>
      </c>
      <c r="DL7" s="39">
        <v>47.15</v>
      </c>
      <c r="DM7" s="39">
        <v>45.75</v>
      </c>
      <c r="DN7" s="39">
        <v>46.9</v>
      </c>
      <c r="DO7" s="39">
        <v>47.28</v>
      </c>
      <c r="DP7" s="39">
        <v>47.66</v>
      </c>
      <c r="DQ7" s="39">
        <v>48.17</v>
      </c>
      <c r="DR7" s="39">
        <v>49.59</v>
      </c>
      <c r="DS7" s="39">
        <v>13.75</v>
      </c>
      <c r="DT7" s="39">
        <v>14.3</v>
      </c>
      <c r="DU7" s="39">
        <v>15.1</v>
      </c>
      <c r="DV7" s="39">
        <v>15.92</v>
      </c>
      <c r="DW7" s="39">
        <v>16</v>
      </c>
      <c r="DX7" s="39">
        <v>10.54</v>
      </c>
      <c r="DY7" s="39">
        <v>12.03</v>
      </c>
      <c r="DZ7" s="39">
        <v>12.19</v>
      </c>
      <c r="EA7" s="39">
        <v>15.1</v>
      </c>
      <c r="EB7" s="39">
        <v>17.12</v>
      </c>
      <c r="EC7" s="39">
        <v>19.440000000000001</v>
      </c>
      <c r="ED7" s="39">
        <v>0.45</v>
      </c>
      <c r="EE7" s="39">
        <v>0.35</v>
      </c>
      <c r="EF7" s="39">
        <v>0.26</v>
      </c>
      <c r="EG7" s="39">
        <v>0.28000000000000003</v>
      </c>
      <c r="EH7" s="39">
        <v>0.31</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