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
    </mc:Choice>
  </mc:AlternateContent>
  <xr:revisionPtr revIDLastSave="0" documentId="13_ncr:1_{AF05C87C-5ABA-41A7-BCA4-EAAF97469B2B}" xr6:coauthVersionLast="36" xr6:coauthVersionMax="36" xr10:uidLastSave="{00000000-0000-0000-0000-000000000000}"/>
  <workbookProtection workbookAlgorithmName="SHA-512" workbookHashValue="am783/UpUwG8+8LBm7SRzT1yAKTR1GucCN2kdLBXd1jN1yox4PRdLwKQ+bBQ2L/v0JBrJCJBWNOOGt+kFmuaHw==" workbookSaltValue="u58Bj/yXPaIABTJ5gdbqDA=="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FI90" i="4"/>
  <c r="EH90" i="4"/>
  <c r="CF90" i="4"/>
  <c r="BE90" i="4"/>
  <c r="RA81" i="4"/>
  <c r="PZ81" i="4"/>
  <c r="OY81" i="4"/>
  <c r="NX81" i="4"/>
  <c r="MW81" i="4"/>
  <c r="JN81" i="4"/>
  <c r="IM81" i="4"/>
  <c r="HL81" i="4"/>
  <c r="GK81" i="4"/>
  <c r="EC81" i="4"/>
  <c r="CA81" i="4"/>
  <c r="AZ81" i="4"/>
  <c r="Y81" i="4"/>
  <c r="RA80" i="4"/>
  <c r="PZ80" i="4"/>
  <c r="OY80" i="4"/>
  <c r="NX80" i="4"/>
  <c r="MW80" i="4"/>
  <c r="KO80" i="4"/>
  <c r="JN80" i="4"/>
  <c r="IM80" i="4"/>
  <c r="HL80" i="4"/>
  <c r="GK80" i="4"/>
  <c r="DB80" i="4"/>
  <c r="CA80" i="4"/>
  <c r="AZ80" i="4"/>
  <c r="Y80" i="4"/>
  <c r="RA79" i="4"/>
  <c r="PZ79" i="4"/>
  <c r="OY79" i="4"/>
  <c r="NX79" i="4"/>
  <c r="MW79" i="4"/>
  <c r="KO79" i="4"/>
  <c r="JN79" i="4"/>
  <c r="IM79" i="4"/>
  <c r="HL79" i="4"/>
  <c r="GK79" i="4"/>
  <c r="EC79" i="4"/>
  <c r="DB79" i="4"/>
  <c r="CA79" i="4"/>
  <c r="AZ79" i="4"/>
  <c r="Y79" i="4"/>
  <c r="RH56" i="4"/>
  <c r="QN56" i="4"/>
  <c r="OZ56" i="4"/>
  <c r="OF56" i="4"/>
  <c r="MN56" i="4"/>
  <c r="LT56" i="4"/>
  <c r="KZ56" i="4"/>
  <c r="JL56" i="4"/>
  <c r="GZ56" i="4"/>
  <c r="GF56" i="4"/>
  <c r="FL56" i="4"/>
  <c r="CZ56" i="4"/>
  <c r="BL56" i="4"/>
  <c r="AR56" i="4"/>
  <c r="X56" i="4"/>
  <c r="QN55" i="4"/>
  <c r="PT55" i="4"/>
  <c r="OF55" i="4"/>
  <c r="MN55" i="4"/>
  <c r="KZ55" i="4"/>
  <c r="KF55" i="4"/>
  <c r="HT55" i="4"/>
  <c r="GZ55" i="4"/>
  <c r="FL55" i="4"/>
  <c r="ER55" i="4"/>
  <c r="CF55" i="4"/>
  <c r="BL55" i="4"/>
  <c r="X55" i="4"/>
  <c r="RH54" i="4"/>
  <c r="QN54" i="4"/>
  <c r="PT54" i="4"/>
  <c r="OZ54" i="4"/>
  <c r="MN54" i="4"/>
  <c r="LT54" i="4"/>
  <c r="KZ54" i="4"/>
  <c r="KF54" i="4"/>
  <c r="JL54" i="4"/>
  <c r="HT54" i="4"/>
  <c r="GZ54" i="4"/>
  <c r="GF54" i="4"/>
  <c r="FL54" i="4"/>
  <c r="ER54" i="4"/>
  <c r="CZ54" i="4"/>
  <c r="CF54" i="4"/>
  <c r="BL54" i="4"/>
  <c r="AR54" i="4"/>
  <c r="X54" i="4"/>
  <c r="QN33" i="4"/>
  <c r="OZ33" i="4"/>
  <c r="MN33" i="4"/>
  <c r="KZ33" i="4"/>
  <c r="JL33" i="4"/>
  <c r="GZ33" i="4"/>
  <c r="FL33" i="4"/>
  <c r="CZ33" i="4"/>
  <c r="BL33" i="4"/>
  <c r="X33" i="4"/>
  <c r="RH32" i="4"/>
  <c r="QN32" i="4"/>
  <c r="PT32" i="4"/>
  <c r="OZ32" i="4"/>
  <c r="OF32" i="4"/>
  <c r="MN32" i="4"/>
  <c r="LT32" i="4"/>
  <c r="KZ32" i="4"/>
  <c r="KF32" i="4"/>
  <c r="JL32" i="4"/>
  <c r="HT32" i="4"/>
  <c r="GZ32" i="4"/>
  <c r="GF32" i="4"/>
  <c r="ER32" i="4"/>
  <c r="BL32" i="4"/>
  <c r="AR32" i="4"/>
  <c r="RH31" i="4"/>
  <c r="QN31" i="4"/>
  <c r="PT31" i="4"/>
  <c r="OZ31" i="4"/>
  <c r="OF31" i="4"/>
  <c r="MN31" i="4"/>
  <c r="LT31" i="4"/>
  <c r="KZ31" i="4"/>
  <c r="KF31" i="4"/>
  <c r="JL31" i="4"/>
  <c r="HT31" i="4"/>
  <c r="GZ31" i="4"/>
  <c r="GF31" i="4"/>
  <c r="FL31" i="4"/>
  <c r="ER31" i="4"/>
  <c r="CZ31" i="4"/>
  <c r="CF31" i="4"/>
  <c r="BL31" i="4"/>
  <c r="AR31" i="4"/>
  <c r="LZ10" i="4"/>
  <c r="IT10" i="4"/>
  <c r="FN10" i="4"/>
  <c r="CH10" i="4"/>
  <c r="B10" i="4"/>
  <c r="PF8" i="4"/>
  <c r="LZ8" i="4"/>
  <c r="IT8" i="4"/>
  <c r="FN8" i="4"/>
  <c r="CH8" i="4"/>
  <c r="B8" i="4"/>
  <c r="B5" i="4"/>
  <c r="LT33" i="4" l="1"/>
  <c r="RH33" i="4"/>
  <c r="CF32" i="4"/>
  <c r="CZ55" i="4"/>
  <c r="JL55" i="4"/>
  <c r="OZ55" i="4"/>
  <c r="X31" i="4"/>
  <c r="CZ32" i="4"/>
  <c r="CF33" i="4"/>
  <c r="HT33" i="4"/>
  <c r="OF33" i="4"/>
  <c r="CF56" i="4"/>
  <c r="HT56" i="4"/>
  <c r="EC80" i="4"/>
  <c r="X32" i="4"/>
  <c r="ER33" i="4"/>
  <c r="KF33" i="4"/>
  <c r="PT33" i="4"/>
  <c r="OF54" i="4"/>
  <c r="AR55" i="4"/>
  <c r="GF55" i="4"/>
  <c r="LT55" i="4"/>
  <c r="RH55" i="4"/>
  <c r="ER56" i="4"/>
  <c r="KF56" i="4"/>
  <c r="PT56" i="4"/>
  <c r="DB81" i="4"/>
  <c r="KO81" i="4"/>
  <c r="AR33" i="4"/>
  <c r="GF33" i="4"/>
  <c r="V10" i="5"/>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<sst xmlns="http://schemas.openxmlformats.org/spreadsheetml/2006/main" count="262" uniqueCount="106">
  <si>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</si>
  <si>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</si>
  <si>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</si>
  <si>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</si>
  <si>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</si>
  <si>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</si>
  <si>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</si>
  <si>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</si>
  <si>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</si>
  <si>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</si>
  <si>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</si>
  <si>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</si>
  <si>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</si>
  <si>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</si>
  <si>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</si>
  <si>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</si>
  <si>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</si>
  <si>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</si>
  <si>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</si>
  <si>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</si>
  <si>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</si>
  <si>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</si>
  <si>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</si>
  <si>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</si>
  <si>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</si>
  <si>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</si>
  <si>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</si>
  <si>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</si>
  <si>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</si>
  <si>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</si>
  <si>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</si>
  <si>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</si>
  <si>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</si>
  <si>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</si>
  <si>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</si>
  <si>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</si>
  <si>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</si>
  <si>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</si>
  <si>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</si>
  <si>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</si>
  <si>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</si>
  <si>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</si>
  <si>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</si>
  <si>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</si>
  <si>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</si>
  <si>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</si>
  <si>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</si>
  <si>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</si>
  <si>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</si>
  <si>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</si>
  <si>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</si>
  <si>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</si>
  <si>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</si>
  <si>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</si>
  <si>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</si>
  <si>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</si>
  <si>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</si>
  <si>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</si>
  <si>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</si>
  <si>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</si>
  <si>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</si>
  <si>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</si>
  <si>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</si>
  <si>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</si>
  <si>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</si>
  <si>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</si>
  <si>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</si>
  <si>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</si>
  <si>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</si>
  <si>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</si>
  <si>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</si>
  <si>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</si>
  <si>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</si>
  <si>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</si>
  <si>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</si>
  <si>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</si>
  <si>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</si>
  <si>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</si>
  <si>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</si>
  <si>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</si>
  <si>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</si>
  <si>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</si>
  <si>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</si>
  <si>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</si>
  <si>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</si>
  <si>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</si>
  <si>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</si>
  <si>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072036</t>
  </si>
  <si>
    <t>46</t>
  </si>
  <si>
    <t>02</t>
  </si>
  <si>
    <t>0</t>
  </si>
  <si>
    <t>000</t>
  </si>
  <si>
    <t>福島県　郡山市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</si>
  <si>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</si>
  <si>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</si>
  <si>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</si>
  <si>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</si>
  <si>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</si>
  <si>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</si>
  <si>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</si>
  <si>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</si>
  <si>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</si>
  <si>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</si>
  <si>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について、外形上は良好な経営状況にあると見受けられるものの、今後は事業所の増加が見込めず料金収入の大幅増加は見込めないことから、支出全般にわたりさらなる経費節減に取組むことで、一層の経営健全化に努める必要がある。
　施設設備について、徹底した予防保全に努めているところであるが、有形固定資産減価償却率が高い。
　令和3年度に予定されている水道事業への切替えを踏まえ、管路の更新、修繕について検討していく必要があると考えている。</t>
    <rPh sb="159" eb="161">
      <t>レイワ</t>
    </rPh>
    <rPh sb="162" eb="164">
      <t>ネンド</t>
    </rPh>
    <rPh sb="165" eb="167">
      <t>ヨテイ</t>
    </rPh>
    <rPh sb="172" eb="174">
      <t>スイドウ</t>
    </rPh>
    <rPh sb="174" eb="176">
      <t>ジギョウ</t>
    </rPh>
    <rPh sb="178" eb="179">
      <t>キ</t>
    </rPh>
    <rPh sb="179" eb="180">
      <t>カ</t>
    </rPh>
    <rPh sb="182" eb="183">
      <t>フ</t>
    </rPh>
    <rPh sb="186" eb="188">
      <t>カンロ</t>
    </rPh>
    <rPh sb="189" eb="191">
      <t>コウシン</t>
    </rPh>
    <rPh sb="192" eb="194">
      <t>シュウゼン</t>
    </rPh>
    <rPh sb="198" eb="200">
      <t>ケントウ</t>
    </rPh>
    <rPh sb="204" eb="206">
      <t>ヒツヨウ</t>
    </rPh>
    <rPh sb="210" eb="211">
      <t>カンガ</t>
    </rPh>
    <phoneticPr fontId="5"/>
  </si>
  <si>
    <t>①有形固定資産減価償却率は、施設の稼働後大規模な施設更新を行っていないため80％を超える高い率となっている。
②管路経年化率、③管路更新率は、現時点で経年管が存在しないため更新していない。
指標上からは施設の大規模更新もしくは修繕の必要性があると考える。</t>
    <phoneticPr fontId="5"/>
  </si>
  <si>
    <t>①経常収支比率は、収益と支出の均衡を図っていることから100％付近で推移している。平成30年度は、修繕費等の経常経費の大幅な減少に伴い上昇していた。
②累積欠損金比率は、過去において欠損金が発生していない。
③流動比率は、流動負債の大幅な減少に伴い上昇している。
④企業債残高対給水収益比率は、企業債残高が少ないため低い割合となっている。
⑤料金回収率は、100%を推移しており、平均値と比べると高い。平成30年度は修繕費等の給水費用の大幅な減少に伴い上昇している。
⑥給水原価は、ほぼ横ばいで推移しているが、平成30年度は修繕費等の費用の大幅な減少に伴い減少していた。
⑦施設利用率は、利用する事業所の増減がなく安定した給水量となっているため、一定の率となっている。
⑧契約率は、施設の配水能力と契約水量が同程度のため、高い率となっている。
指標上及び類似団体との比較において、外形上は健全・効率的な経営状況にあると考える。</t>
    <rPh sb="9" eb="11">
      <t>シュウエキ</t>
    </rPh>
    <rPh sb="12" eb="14">
      <t>シシュツ</t>
    </rPh>
    <rPh sb="15" eb="17">
      <t>キンコウ</t>
    </rPh>
    <rPh sb="18" eb="19">
      <t>ハカ</t>
    </rPh>
    <rPh sb="31" eb="33">
      <t>フキン</t>
    </rPh>
    <rPh sb="34" eb="36">
      <t>スイイ</t>
    </rPh>
    <rPh sb="113" eb="115">
      <t>フサイ</t>
    </rPh>
    <rPh sb="183" eb="185">
      <t>スイイ</t>
    </rPh>
    <rPh sb="190" eb="192">
      <t>ヘイキン</t>
    </rPh>
    <rPh sb="192" eb="193">
      <t>アタイ</t>
    </rPh>
    <rPh sb="194" eb="195">
      <t>クラ</t>
    </rPh>
    <rPh sb="198" eb="199">
      <t>タカ</t>
    </rPh>
    <rPh sb="243" eb="244">
      <t>ヨコ</t>
    </rPh>
    <rPh sb="247" eb="249">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</si>
</sst>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81.069999999999993</c:v>
                </c:pt>
                <c:pt idx="1">
                  <c:v>81.680000000000007</c:v>
                </c:pt>
                <c:pt idx="2">
                  <c:v>82.29</c:v>
                </c:pt>
                <c:pt idx="3">
                  <c:v>82.86</c:v>
                </c:pt>
                <c:pt idx="4">
                  <c:v>83.44</c:v>
                </c:pt>
              </c:numCache>
            </c:numRef>
          </c:val>
          <c:extLst>
            <c:ext xmlns:c16="http://schemas.microsoft.com/office/drawing/2014/chart" uri="{C3380CC4-5D6E-409C-BE32-E72D297353CC}">
              <c16:uniqueId val="{00000000-CD86-4A8B-B35E-C41DE05B06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CD86-4A8B-B35E-C41DE05B06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6E-4085-868C-37DA53AFCE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846E-4085-868C-37DA53AFCE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99.13</c:v>
                </c:pt>
                <c:pt idx="1">
                  <c:v>100</c:v>
                </c:pt>
                <c:pt idx="2">
                  <c:v>100</c:v>
                </c:pt>
                <c:pt idx="3">
                  <c:v>123.56</c:v>
                </c:pt>
                <c:pt idx="4">
                  <c:v>102.24</c:v>
                </c:pt>
              </c:numCache>
            </c:numRef>
          </c:val>
          <c:extLst>
            <c:ext xmlns:c16="http://schemas.microsoft.com/office/drawing/2014/chart" uri="{C3380CC4-5D6E-409C-BE32-E72D297353CC}">
              <c16:uniqueId val="{00000000-1B0A-44A9-8DB0-B2024A50AC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1B0A-44A9-8DB0-B2024A50AC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7F-479C-B2D5-33A988A94C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707F-479C-B2D5-33A988A94C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1E-4043-937C-C49C6C9CBB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DE1E-4043-937C-C49C6C9CBB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284.33999999999997</c:v>
                </c:pt>
                <c:pt idx="1">
                  <c:v>495.74</c:v>
                </c:pt>
                <c:pt idx="2">
                  <c:v>293.61</c:v>
                </c:pt>
                <c:pt idx="3">
                  <c:v>644.74</c:v>
                </c:pt>
                <c:pt idx="4">
                  <c:v>1282.94</c:v>
                </c:pt>
              </c:numCache>
            </c:numRef>
          </c:val>
          <c:extLst>
            <c:ext xmlns:c16="http://schemas.microsoft.com/office/drawing/2014/chart" uri="{C3380CC4-5D6E-409C-BE32-E72D297353CC}">
              <c16:uniqueId val="{00000000-8783-4B20-A1FD-27A4357AF6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8783-4B20-A1FD-27A4357AF6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14.06</c:v>
                </c:pt>
                <c:pt idx="1">
                  <c:v>11.59</c:v>
                </c:pt>
                <c:pt idx="2">
                  <c:v>8.8800000000000008</c:v>
                </c:pt>
                <c:pt idx="3">
                  <c:v>6.02</c:v>
                </c:pt>
                <c:pt idx="4">
                  <c:v>3.22</c:v>
                </c:pt>
              </c:numCache>
            </c:numRef>
          </c:val>
          <c:extLst>
            <c:ext xmlns:c16="http://schemas.microsoft.com/office/drawing/2014/chart" uri="{C3380CC4-5D6E-409C-BE32-E72D297353CC}">
              <c16:uniqueId val="{00000000-4F7E-458B-B1A1-9AC752DBDC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4F7E-458B-B1A1-9AC752DBDC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98.64</c:v>
                </c:pt>
                <c:pt idx="1">
                  <c:v>97.99</c:v>
                </c:pt>
                <c:pt idx="2">
                  <c:v>84.69</c:v>
                </c:pt>
                <c:pt idx="3">
                  <c:v>128.91999999999999</c:v>
                </c:pt>
                <c:pt idx="4">
                  <c:v>102.61</c:v>
                </c:pt>
              </c:numCache>
            </c:numRef>
          </c:val>
          <c:extLst>
            <c:ext xmlns:c16="http://schemas.microsoft.com/office/drawing/2014/chart" uri="{C3380CC4-5D6E-409C-BE32-E72D297353CC}">
              <c16:uniqueId val="{00000000-9C56-44AB-B1D6-BF0AC81E69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9C56-44AB-B1D6-BF0AC81E69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46.08</c:v>
                </c:pt>
                <c:pt idx="1">
                  <c:v>46.55</c:v>
                </c:pt>
                <c:pt idx="2">
                  <c:v>53.88</c:v>
                </c:pt>
                <c:pt idx="3">
                  <c:v>35.46</c:v>
                </c:pt>
                <c:pt idx="4">
                  <c:v>44.71</c:v>
                </c:pt>
              </c:numCache>
            </c:numRef>
          </c:val>
          <c:extLst>
            <c:ext xmlns:c16="http://schemas.microsoft.com/office/drawing/2014/chart" uri="{C3380CC4-5D6E-409C-BE32-E72D297353CC}">
              <c16:uniqueId val="{00000000-D20D-4403-BEBC-89710CE34B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D20D-4403-BEBC-89710CE34B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41.78</c:v>
                </c:pt>
                <c:pt idx="1">
                  <c:v>41.66</c:v>
                </c:pt>
                <c:pt idx="2">
                  <c:v>42.62</c:v>
                </c:pt>
                <c:pt idx="3">
                  <c:v>42.34</c:v>
                </c:pt>
                <c:pt idx="4">
                  <c:v>42.06</c:v>
                </c:pt>
              </c:numCache>
            </c:numRef>
          </c:val>
          <c:extLst>
            <c:ext xmlns:c16="http://schemas.microsoft.com/office/drawing/2014/chart" uri="{C3380CC4-5D6E-409C-BE32-E72D297353CC}">
              <c16:uniqueId val="{00000000-19CE-4951-B87A-BFF7146DCE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19CE-4951-B87A-BFF7146DCE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95.69</c:v>
                </c:pt>
                <c:pt idx="1">
                  <c:v>95.69</c:v>
                </c:pt>
                <c:pt idx="2">
                  <c:v>95.69</c:v>
                </c:pt>
                <c:pt idx="3">
                  <c:v>95.69</c:v>
                </c:pt>
                <c:pt idx="4">
                  <c:v>89.54</c:v>
                </c:pt>
              </c:numCache>
            </c:numRef>
          </c:val>
          <c:extLst>
            <c:ext xmlns:c16="http://schemas.microsoft.com/office/drawing/2014/chart" uri="{C3380CC4-5D6E-409C-BE32-E72D297353CC}">
              <c16:uniqueId val="{00000000-5C55-4E63-8D46-9F0AE6953F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5C55-4E63-8D46-9F0AE6953F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1" zoomScale="85" zoomScaleNormal="85" workbookViewId="0">
      <selection activeCell="LZ8" sqref="LZ8:PE8"/>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郡山市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3250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1367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98.4</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12</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2910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99.13</v>
      </c>
      <c r="Y32" s="129"/>
      <c r="Z32" s="129"/>
      <c r="AA32" s="129"/>
      <c r="AB32" s="129"/>
      <c r="AC32" s="129"/>
      <c r="AD32" s="129"/>
      <c r="AE32" s="129"/>
      <c r="AF32" s="129"/>
      <c r="AG32" s="129"/>
      <c r="AH32" s="129"/>
      <c r="AI32" s="129"/>
      <c r="AJ32" s="129"/>
      <c r="AK32" s="129"/>
      <c r="AL32" s="129"/>
      <c r="AM32" s="129"/>
      <c r="AN32" s="129"/>
      <c r="AO32" s="129"/>
      <c r="AP32" s="129"/>
      <c r="AQ32" s="130"/>
      <c r="AR32" s="128">
        <f>データ!U6</f>
        <v>100</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100</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123.56</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102.24</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284.33999999999997</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495.74</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293.61</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644.74</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1282.94</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14.06</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11.59</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8.8800000000000008</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6.02</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3.22</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118.03</v>
      </c>
      <c r="Y33" s="129"/>
      <c r="Z33" s="129"/>
      <c r="AA33" s="129"/>
      <c r="AB33" s="129"/>
      <c r="AC33" s="129"/>
      <c r="AD33" s="129"/>
      <c r="AE33" s="129"/>
      <c r="AF33" s="129"/>
      <c r="AG33" s="129"/>
      <c r="AH33" s="129"/>
      <c r="AI33" s="129"/>
      <c r="AJ33" s="129"/>
      <c r="AK33" s="129"/>
      <c r="AL33" s="129"/>
      <c r="AM33" s="129"/>
      <c r="AN33" s="129"/>
      <c r="AO33" s="129"/>
      <c r="AP33" s="129"/>
      <c r="AQ33" s="130"/>
      <c r="AR33" s="128">
        <f>データ!Z6</f>
        <v>120</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113.67</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110.79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108.76</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101.87</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115.82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118.97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121.15</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125.8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742.59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549.77</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730.25</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868.31</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732.52</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430.97</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536.28</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514.66</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504.81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498.01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98.64</v>
      </c>
      <c r="Y55" s="129"/>
      <c r="Z55" s="129"/>
      <c r="AA55" s="129"/>
      <c r="AB55" s="129"/>
      <c r="AC55" s="129"/>
      <c r="AD55" s="129"/>
      <c r="AE55" s="129"/>
      <c r="AF55" s="129"/>
      <c r="AG55" s="129"/>
      <c r="AH55" s="129"/>
      <c r="AI55" s="129"/>
      <c r="AJ55" s="129"/>
      <c r="AK55" s="129"/>
      <c r="AL55" s="129"/>
      <c r="AM55" s="129"/>
      <c r="AN55" s="129"/>
      <c r="AO55" s="129"/>
      <c r="AP55" s="129"/>
      <c r="AQ55" s="130"/>
      <c r="AR55" s="128">
        <f>データ!BM6</f>
        <v>97.99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84.69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128.91999999999999</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102.61</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46.08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46.55</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53.88</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35.46</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44.71</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41.78</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41.66</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42.62</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42.34</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42.06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95.69</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95.69</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95.69</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95.69</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89.54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100.16</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100.54</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95.99</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94.91</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90.22</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42.5</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42.19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44.55</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47.36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49.94</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35.909999999999997</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35.54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35.24</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35.22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34.92</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52.54</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50.81</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50.28</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51.42</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50.9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103</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81.069999999999993</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81.680000000000007</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82.29</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82.86</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83.44</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53.92</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53.32</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53.4</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53.49</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54.3</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3.4</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3.56</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3.46</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4.66</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0.19</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0.06</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0.13</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0.02</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【119.03】</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【25.49】</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【420.52】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【238.81】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【115.00】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【18.60】</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wgSzmeBQqSr08szEJ4gon2d9xALRpj+xa+AWsjD933KVnCMERZccafUL/65ilOoScPk9oLYPkpw31bLIiotuCg==" saltValue="sjTRZ0X8PUVXDtVEhLZ1g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99.13</v>
      </c>
      <c r="U6" s="52">
        <f>U7</f>
        <v>100</v>
      </c>
      <c r="V6" s="52">
        <f>V7</f>
        <v>100</v>
      </c>
      <c r="W6" s="52">
        <f>W7</f>
        <v>123.56</v>
      </c>
      <c r="X6" s="52">
        <f t="shared" si="3"/>
        <v>102.24</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284.33999999999997</v>
      </c>
      <c r="AQ6" s="52">
        <f>AQ7</f>
        <v>495.74</v>
      </c>
      <c r="AR6" s="52">
        <f>AR7</f>
        <v>293.61</v>
      </c>
      <c r="AS6" s="52">
        <f>AS7</f>
        <v>644.74</v>
      </c>
      <c r="AT6" s="52">
        <f t="shared" si="3"/>
        <v>1282.94</v>
      </c>
      <c r="AU6" s="52">
        <f t="shared" si="3"/>
        <v>742.59</v>
      </c>
      <c r="AV6" s="52">
        <f t="shared" si="3"/>
        <v>549.77</v>
      </c>
      <c r="AW6" s="52">
        <f t="shared" si="3"/>
        <v>730.25</v>
      </c>
      <c r="AX6" s="52">
        <f t="shared" si="3"/>
        <v>868.31</v>
      </c>
      <c r="AY6" s="52">
        <f t="shared" si="3"/>
        <v>732.52</v>
      </c>
      <c r="AZ6" s="50" t="str">
        <f>IF(AZ7="-","【-】","【"&amp;SUBSTITUTE(TEXT(AZ7,"#,##0.00"),"-","△")&amp;"】")</f>
        <v>【420.52】</v>
      </c>
      <c r="BA6" s="52">
        <f t="shared" si="3"/>
        <v>14.06</v>
      </c>
      <c r="BB6" s="52">
        <f>BB7</f>
        <v>11.59</v>
      </c>
      <c r="BC6" s="52">
        <f>BC7</f>
        <v>8.8800000000000008</v>
      </c>
      <c r="BD6" s="52">
        <f>BD7</f>
        <v>6.02</v>
      </c>
      <c r="BE6" s="52">
        <f t="shared" si="3"/>
        <v>3.22</v>
      </c>
      <c r="BF6" s="52">
        <f t="shared" si="3"/>
        <v>430.97</v>
      </c>
      <c r="BG6" s="52">
        <f t="shared" si="3"/>
        <v>536.28</v>
      </c>
      <c r="BH6" s="52">
        <f t="shared" si="3"/>
        <v>514.66</v>
      </c>
      <c r="BI6" s="52">
        <f t="shared" si="3"/>
        <v>504.81</v>
      </c>
      <c r="BJ6" s="52">
        <f t="shared" si="3"/>
        <v>498.01</v>
      </c>
      <c r="BK6" s="50" t="str">
        <f>IF(BK7="-","【-】","【"&amp;SUBSTITUTE(TEXT(BK7,"#,##0.00"),"-","△")&amp;"】")</f>
        <v>【238.81】</v>
      </c>
      <c r="BL6" s="52">
        <f t="shared" si="3"/>
        <v>98.64</v>
      </c>
      <c r="BM6" s="52">
        <f>BM7</f>
        <v>97.99</v>
      </c>
      <c r="BN6" s="52">
        <f>BN7</f>
        <v>84.69</v>
      </c>
      <c r="BO6" s="52">
        <f>BO7</f>
        <v>128.91999999999999</v>
      </c>
      <c r="BP6" s="52">
        <f t="shared" si="3"/>
        <v>102.61</v>
      </c>
      <c r="BQ6" s="52">
        <f t="shared" si="3"/>
        <v>100.16</v>
      </c>
      <c r="BR6" s="52">
        <f t="shared" si="3"/>
        <v>100.54</v>
      </c>
      <c r="BS6" s="52">
        <f t="shared" si="3"/>
        <v>95.99</v>
      </c>
      <c r="BT6" s="52">
        <f t="shared" si="3"/>
        <v>94.91</v>
      </c>
      <c r="BU6" s="52">
        <f t="shared" si="3"/>
        <v>90.22</v>
      </c>
      <c r="BV6" s="50" t="str">
        <f>IF(BV7="-","【-】","【"&amp;SUBSTITUTE(TEXT(BV7,"#,##0.00"),"-","△")&amp;"】")</f>
        <v>【115.00】</v>
      </c>
      <c r="BW6" s="52">
        <f t="shared" si="3"/>
        <v>46.08</v>
      </c>
      <c r="BX6" s="52">
        <f>BX7</f>
        <v>46.55</v>
      </c>
      <c r="BY6" s="52">
        <f>BY7</f>
        <v>53.88</v>
      </c>
      <c r="BZ6" s="52">
        <f>BZ7</f>
        <v>35.46</v>
      </c>
      <c r="CA6" s="52">
        <f t="shared" si="3"/>
        <v>44.71</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41.78</v>
      </c>
      <c r="CI6" s="52">
        <f>CI7</f>
        <v>41.66</v>
      </c>
      <c r="CJ6" s="52">
        <f>CJ7</f>
        <v>42.62</v>
      </c>
      <c r="CK6" s="52">
        <f>CK7</f>
        <v>42.34</v>
      </c>
      <c r="CL6" s="52">
        <f t="shared" si="5"/>
        <v>42.06</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95.69</v>
      </c>
      <c r="CT6" s="52">
        <f>CT7</f>
        <v>95.69</v>
      </c>
      <c r="CU6" s="52">
        <f>CU7</f>
        <v>95.69</v>
      </c>
      <c r="CV6" s="52">
        <f>CV7</f>
        <v>95.69</v>
      </c>
      <c r="CW6" s="52">
        <f t="shared" si="6"/>
        <v>89.54</v>
      </c>
      <c r="CX6" s="52">
        <f t="shared" si="6"/>
        <v>52.54</v>
      </c>
      <c r="CY6" s="52">
        <f t="shared" si="6"/>
        <v>50.81</v>
      </c>
      <c r="CZ6" s="52">
        <f t="shared" si="6"/>
        <v>50.28</v>
      </c>
      <c r="DA6" s="52">
        <f t="shared" si="6"/>
        <v>51.42</v>
      </c>
      <c r="DB6" s="52">
        <f t="shared" si="6"/>
        <v>50.9</v>
      </c>
      <c r="DC6" s="50" t="str">
        <f>IF(DC7="-","【-】","【"&amp;SUBSTITUTE(TEXT(DC7,"#,##0.00"),"-","△")&amp;"】")</f>
        <v>【77.39】</v>
      </c>
      <c r="DD6" s="52">
        <f t="shared" ref="DD6:DM6" si="7">DD7</f>
        <v>81.069999999999993</v>
      </c>
      <c r="DE6" s="52">
        <f>DE7</f>
        <v>81.680000000000007</v>
      </c>
      <c r="DF6" s="52">
        <f>DF7</f>
        <v>82.29</v>
      </c>
      <c r="DG6" s="52">
        <f>DG7</f>
        <v>82.86</v>
      </c>
      <c r="DH6" s="52">
        <f t="shared" si="7"/>
        <v>83.44</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86</v>
      </c>
      <c r="C7" s="54" t="s">
        <v>87</v>
      </c>
      <c r="D7" s="54" t="s">
        <v>88</v>
      </c>
      <c r="E7" s="54" t="s">
        <v>89</v>
      </c>
      <c r="F7" s="54" t="s">
        <v>90</v>
      </c>
      <c r="G7" s="54" t="s">
        <v>91</v>
      </c>
      <c r="H7" s="54" t="s">
        <v>92</v>
      </c>
      <c r="I7" s="54" t="s">
        <v>93</v>
      </c>
      <c r="J7" s="54" t="s">
        <v>94</v>
      </c>
      <c r="K7" s="55">
        <v>3250</v>
      </c>
      <c r="L7" s="54" t="s">
        <v>95</v>
      </c>
      <c r="M7" s="55">
        <v>1</v>
      </c>
      <c r="N7" s="55">
        <v>1367</v>
      </c>
      <c r="O7" s="56" t="s">
        <v>96</v>
      </c>
      <c r="P7" s="56">
        <v>98.4</v>
      </c>
      <c r="Q7" s="55">
        <v>12</v>
      </c>
      <c r="R7" s="55">
        <v>2910</v>
      </c>
      <c r="S7" s="54" t="s">
        <v>97</v>
      </c>
      <c r="T7" s="57">
        <v>99.13</v>
      </c>
      <c r="U7" s="57">
        <v>100</v>
      </c>
      <c r="V7" s="57">
        <v>100</v>
      </c>
      <c r="W7" s="57">
        <v>123.56</v>
      </c>
      <c r="X7" s="57">
        <v>102.24</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284.33999999999997</v>
      </c>
      <c r="AQ7" s="57">
        <v>495.74</v>
      </c>
      <c r="AR7" s="57">
        <v>293.61</v>
      </c>
      <c r="AS7" s="57">
        <v>644.74</v>
      </c>
      <c r="AT7" s="57">
        <v>1282.94</v>
      </c>
      <c r="AU7" s="57">
        <v>742.59</v>
      </c>
      <c r="AV7" s="57">
        <v>549.77</v>
      </c>
      <c r="AW7" s="57">
        <v>730.25</v>
      </c>
      <c r="AX7" s="57">
        <v>868.31</v>
      </c>
      <c r="AY7" s="57">
        <v>732.52</v>
      </c>
      <c r="AZ7" s="57">
        <v>420.52</v>
      </c>
      <c r="BA7" s="57">
        <v>14.06</v>
      </c>
      <c r="BB7" s="57">
        <v>11.59</v>
      </c>
      <c r="BC7" s="57">
        <v>8.8800000000000008</v>
      </c>
      <c r="BD7" s="57">
        <v>6.02</v>
      </c>
      <c r="BE7" s="57">
        <v>3.22</v>
      </c>
      <c r="BF7" s="57">
        <v>430.97</v>
      </c>
      <c r="BG7" s="57">
        <v>536.28</v>
      </c>
      <c r="BH7" s="57">
        <v>514.66</v>
      </c>
      <c r="BI7" s="57">
        <v>504.81</v>
      </c>
      <c r="BJ7" s="57">
        <v>498.01</v>
      </c>
      <c r="BK7" s="57">
        <v>238.81</v>
      </c>
      <c r="BL7" s="57">
        <v>98.64</v>
      </c>
      <c r="BM7" s="57">
        <v>97.99</v>
      </c>
      <c r="BN7" s="57">
        <v>84.69</v>
      </c>
      <c r="BO7" s="57">
        <v>128.91999999999999</v>
      </c>
      <c r="BP7" s="57">
        <v>102.61</v>
      </c>
      <c r="BQ7" s="57">
        <v>100.16</v>
      </c>
      <c r="BR7" s="57">
        <v>100.54</v>
      </c>
      <c r="BS7" s="57">
        <v>95.99</v>
      </c>
      <c r="BT7" s="57">
        <v>94.91</v>
      </c>
      <c r="BU7" s="57">
        <v>90.22</v>
      </c>
      <c r="BV7" s="57">
        <v>115</v>
      </c>
      <c r="BW7" s="57">
        <v>46.08</v>
      </c>
      <c r="BX7" s="57">
        <v>46.55</v>
      </c>
      <c r="BY7" s="57">
        <v>53.88</v>
      </c>
      <c r="BZ7" s="57">
        <v>35.46</v>
      </c>
      <c r="CA7" s="57">
        <v>44.71</v>
      </c>
      <c r="CB7" s="57">
        <v>42.5</v>
      </c>
      <c r="CC7" s="57">
        <v>42.19</v>
      </c>
      <c r="CD7" s="57">
        <v>44.55</v>
      </c>
      <c r="CE7" s="57">
        <v>47.36</v>
      </c>
      <c r="CF7" s="57">
        <v>49.94</v>
      </c>
      <c r="CG7" s="57">
        <v>18.600000000000001</v>
      </c>
      <c r="CH7" s="57">
        <v>41.78</v>
      </c>
      <c r="CI7" s="57">
        <v>41.66</v>
      </c>
      <c r="CJ7" s="57">
        <v>42.62</v>
      </c>
      <c r="CK7" s="57">
        <v>42.34</v>
      </c>
      <c r="CL7" s="57">
        <v>42.06</v>
      </c>
      <c r="CM7" s="57">
        <v>35.909999999999997</v>
      </c>
      <c r="CN7" s="57">
        <v>35.54</v>
      </c>
      <c r="CO7" s="57">
        <v>35.24</v>
      </c>
      <c r="CP7" s="57">
        <v>35.22</v>
      </c>
      <c r="CQ7" s="57">
        <v>34.92</v>
      </c>
      <c r="CR7" s="57">
        <v>55.21</v>
      </c>
      <c r="CS7" s="57">
        <v>95.69</v>
      </c>
      <c r="CT7" s="57">
        <v>95.69</v>
      </c>
      <c r="CU7" s="57">
        <v>95.69</v>
      </c>
      <c r="CV7" s="57">
        <v>95.69</v>
      </c>
      <c r="CW7" s="57">
        <v>89.54</v>
      </c>
      <c r="CX7" s="57">
        <v>52.54</v>
      </c>
      <c r="CY7" s="57">
        <v>50.81</v>
      </c>
      <c r="CZ7" s="57">
        <v>50.28</v>
      </c>
      <c r="DA7" s="57">
        <v>51.42</v>
      </c>
      <c r="DB7" s="57">
        <v>50.9</v>
      </c>
      <c r="DC7" s="57">
        <v>77.39</v>
      </c>
      <c r="DD7" s="57">
        <v>81.069999999999993</v>
      </c>
      <c r="DE7" s="57">
        <v>81.680000000000007</v>
      </c>
      <c r="DF7" s="57">
        <v>82.29</v>
      </c>
      <c r="DG7" s="57">
        <v>82.86</v>
      </c>
      <c r="DH7" s="57">
        <v>83.44</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99.13</v>
      </c>
      <c r="V11" s="65">
        <f>IF(U6="-",NA(),U6)</f>
        <v>100</v>
      </c>
      <c r="W11" s="65">
        <f>IF(V6="-",NA(),V6)</f>
        <v>100</v>
      </c>
      <c r="X11" s="65">
        <f>IF(W6="-",NA(),W6)</f>
        <v>123.56</v>
      </c>
      <c r="Y11" s="65">
        <f>IF(X6="-",NA(),X6)</f>
        <v>102.24</v>
      </c>
      <c r="AE11" s="64" t="s">
        <v>23</v>
      </c>
      <c r="AF11" s="65">
        <f>IF(AE6="-",NA(),AE6)</f>
        <v>0</v>
      </c>
      <c r="AG11" s="65">
        <f>IF(AF6="-",NA(),AF6)</f>
        <v>0</v>
      </c>
      <c r="AH11" s="65">
        <f>IF(AG6="-",NA(),AG6)</f>
        <v>0</v>
      </c>
      <c r="AI11" s="65">
        <f>IF(AH6="-",NA(),AH6)</f>
        <v>0</v>
      </c>
      <c r="AJ11" s="65">
        <f>IF(AI6="-",NA(),AI6)</f>
        <v>0</v>
      </c>
      <c r="AP11" s="64" t="s">
        <v>23</v>
      </c>
      <c r="AQ11" s="65">
        <f>IF(AP6="-",NA(),AP6)</f>
        <v>284.33999999999997</v>
      </c>
      <c r="AR11" s="65">
        <f>IF(AQ6="-",NA(),AQ6)</f>
        <v>495.74</v>
      </c>
      <c r="AS11" s="65">
        <f>IF(AR6="-",NA(),AR6)</f>
        <v>293.61</v>
      </c>
      <c r="AT11" s="65">
        <f>IF(AS6="-",NA(),AS6)</f>
        <v>644.74</v>
      </c>
      <c r="AU11" s="65">
        <f>IF(AT6="-",NA(),AT6)</f>
        <v>1282.94</v>
      </c>
      <c r="BA11" s="64" t="s">
        <v>23</v>
      </c>
      <c r="BB11" s="65">
        <f>IF(BA6="-",NA(),BA6)</f>
        <v>14.06</v>
      </c>
      <c r="BC11" s="65">
        <f>IF(BB6="-",NA(),BB6)</f>
        <v>11.59</v>
      </c>
      <c r="BD11" s="65">
        <f>IF(BC6="-",NA(),BC6)</f>
        <v>8.8800000000000008</v>
      </c>
      <c r="BE11" s="65">
        <f>IF(BD6="-",NA(),BD6)</f>
        <v>6.02</v>
      </c>
      <c r="BF11" s="65">
        <f>IF(BE6="-",NA(),BE6)</f>
        <v>3.22</v>
      </c>
      <c r="BL11" s="64" t="s">
        <v>23</v>
      </c>
      <c r="BM11" s="65">
        <f>IF(BL6="-",NA(),BL6)</f>
        <v>98.64</v>
      </c>
      <c r="BN11" s="65">
        <f>IF(BM6="-",NA(),BM6)</f>
        <v>97.99</v>
      </c>
      <c r="BO11" s="65">
        <f>IF(BN6="-",NA(),BN6)</f>
        <v>84.69</v>
      </c>
      <c r="BP11" s="65">
        <f>IF(BO6="-",NA(),BO6)</f>
        <v>128.91999999999999</v>
      </c>
      <c r="BQ11" s="65">
        <f>IF(BP6="-",NA(),BP6)</f>
        <v>102.61</v>
      </c>
      <c r="BW11" s="64" t="s">
        <v>23</v>
      </c>
      <c r="BX11" s="65">
        <f>IF(BW6="-",NA(),BW6)</f>
        <v>46.08</v>
      </c>
      <c r="BY11" s="65">
        <f>IF(BX6="-",NA(),BX6)</f>
        <v>46.55</v>
      </c>
      <c r="BZ11" s="65">
        <f>IF(BY6="-",NA(),BY6)</f>
        <v>53.88</v>
      </c>
      <c r="CA11" s="65">
        <f>IF(BZ6="-",NA(),BZ6)</f>
        <v>35.46</v>
      </c>
      <c r="CB11" s="65">
        <f>IF(CA6="-",NA(),CA6)</f>
        <v>44.71</v>
      </c>
      <c r="CH11" s="64" t="s">
        <v>23</v>
      </c>
      <c r="CI11" s="65">
        <f>IF(CH6="-",NA(),CH6)</f>
        <v>41.78</v>
      </c>
      <c r="CJ11" s="65">
        <f>IF(CI6="-",NA(),CI6)</f>
        <v>41.66</v>
      </c>
      <c r="CK11" s="65">
        <f>IF(CJ6="-",NA(),CJ6)</f>
        <v>42.62</v>
      </c>
      <c r="CL11" s="65">
        <f>IF(CK6="-",NA(),CK6)</f>
        <v>42.34</v>
      </c>
      <c r="CM11" s="65">
        <f>IF(CL6="-",NA(),CL6)</f>
        <v>42.06</v>
      </c>
      <c r="CS11" s="64" t="s">
        <v>23</v>
      </c>
      <c r="CT11" s="65">
        <f>IF(CS6="-",NA(),CS6)</f>
        <v>95.69</v>
      </c>
      <c r="CU11" s="65">
        <f>IF(CT6="-",NA(),CT6)</f>
        <v>95.69</v>
      </c>
      <c r="CV11" s="65">
        <f>IF(CU6="-",NA(),CU6)</f>
        <v>95.69</v>
      </c>
      <c r="CW11" s="65">
        <f>IF(CV6="-",NA(),CV6)</f>
        <v>95.69</v>
      </c>
      <c r="CX11" s="65">
        <f>IF(CW6="-",NA(),CW6)</f>
        <v>89.54</v>
      </c>
      <c r="DD11" s="64" t="s">
        <v>23</v>
      </c>
      <c r="DE11" s="65">
        <f>IF(DD6="-",NA(),DD6)</f>
        <v>81.069999999999993</v>
      </c>
      <c r="DF11" s="65">
        <f>IF(DE6="-",NA(),DE6)</f>
        <v>81.680000000000007</v>
      </c>
      <c r="DG11" s="65">
        <f>IF(DF6="-",NA(),DF6)</f>
        <v>82.29</v>
      </c>
      <c r="DH11" s="65">
        <f>IF(DG6="-",NA(),DG6)</f>
        <v>82.86</v>
      </c>
      <c r="DI11" s="65">
        <f>IF(DH6="-",NA(),DH6)</f>
        <v>83.44</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2021-01-27T04:11:43Z</cp:lastPrinted>
  <dcterms:created xsi:type="dcterms:W3CDTF">2020-12-04T03:41:28Z</dcterms:created>
  <dcterms:modified xsi:type="dcterms:W3CDTF">2021-01-28T06:49:06Z</dcterms:modified>
  <cp:category/>
</cp:coreProperties>
</file>