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ibi2\Desktop\【経営比較分析表】平成３０年度\"/>
    </mc:Choice>
  </mc:AlternateContent>
  <workbookProtection workbookAlgorithmName="SHA-512" workbookHashValue="euQjOjQ17aEx0muXRfc3BWUY2KgGfDliWCTf9OF892U7hDMCKJXCCE2cge6obhGSJ2B36kvAAt/5e7PpXSoU5A==" workbookSaltValue="+6S/28x46Y//8yVQ++L7A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<sst xmlns="http://schemas.openxmlformats.org/spreadsheetml/2006/main" count="223" uniqueCount="107">
  <si>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</si>
  <si>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</si>
  <si>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</si>
  <si>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</si>
  <si>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</si>
  <si>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</si>
  <si>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</si>
  <si>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</si>
  <si>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</si>
  <si>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</si>
  <si>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</si>
  <si>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</si>
  <si>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</si>
  <si>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</si>
  <si>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</si>
  <si>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</si>
  <si>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</si>
  <si>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</si>
  <si>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</si>
  <si>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</si>
  <si>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</si>
  <si>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</si>
  <si>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</si>
  <si>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</si>
  <si>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</si>
  <si>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</si>
  <si>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</si>
  <si>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</si>
  <si>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</si>
  <si>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</si>
  <si>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</si>
  <si>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</si>
  <si>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</si>
  <si>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</si>
  <si>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</si>
  <si>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</si>
  <si>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</si>
  <si>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</si>
  <si>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</si>
  <si>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</si>
  <si>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</si>
  <si>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</si>
  <si>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</si>
  <si>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</si>
  <si>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</si>
  <si>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</si>
  <si>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</si>
  <si>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</si>
  <si>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</si>
  <si>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</si>
  <si>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</si>
  <si>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</si>
  <si>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</si>
  <si>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</si>
  <si>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</si>
  <si>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</si>
  <si>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</si>
  <si>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</si>
  <si>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</si>
  <si>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</si>
  <si>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</si>
  <si>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</si>
  <si>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</si>
  <si>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</si>
  <si>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</si>
  <si>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</si>
  <si>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</si>
  <si>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</si>
  <si>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</si>
  <si>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</si>
  <si>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</si>
  <si>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</si>
  <si>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</si>
  <si>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</si>
  <si>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</si>
  <si>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</si>
  <si>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</si>
  <si>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</si>
  <si>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</si>
  <si>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</si>
  <si>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</si>
  <si>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</si>
  <si>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</si>
  <si>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</si>
  <si>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</si>
  <si>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</si>
  <si>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</si>
  <si>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</si>
  <si>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</si>
  <si>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</si>
  <si>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</si>
  <si>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</si>
  <si>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</si>
  <si>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</si>
  <si>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</si>
  <si>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</si>
  <si>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</si>
  <si>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</si>
  <si>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</si>
  <si>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</si>
  <si>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</si>
  <si>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</si>
  <si>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</si>
  <si>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</si>
  <si>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・有形固定資産減価償却率は、全国平均を上回っており、施設の老朽化が進んでいる。
・管路については、経年率は上昇傾向にあるものの、まだ耐用年数に達していない状況にある。</t>
    <rPh sb="50" eb="52">
      <t>ケイネン</t>
    </rPh>
    <rPh sb="52" eb="53">
      <t>リツ</t>
    </rPh>
    <rPh sb="54" eb="56">
      <t>ジョウショウ</t>
    </rPh>
    <rPh sb="56" eb="58">
      <t>ケイコウ</t>
    </rPh>
    <phoneticPr fontId="4"/>
  </si>
  <si>
    <t>・経常利益は黒字で、経営収支比率は、100％を超えており良好といえる。
・企業債残高は、年々減少し平成31年度に完済の予定。
・流動比率は、100％を超え支払能力は十分といえる。
・施設利用率は、前年度より一時的な使用量増加のため、上昇しているものの、全体的には、節水型機器の普及や人口減少に伴い、減少傾向にある。</t>
    <rPh sb="106" eb="109">
      <t>イチジテキ</t>
    </rPh>
    <rPh sb="110" eb="112">
      <t>シヨウ</t>
    </rPh>
    <rPh sb="112" eb="113">
      <t>リョウ</t>
    </rPh>
    <rPh sb="113" eb="115">
      <t>ゾウカ</t>
    </rPh>
    <phoneticPr fontId="4"/>
  </si>
  <si>
    <t>・概ね、財務内容は健全性が確保されていると考えられる。
・施設の老朽化及び耐震化については、長期財政計画（10ヶ年計画）において、長寿命化（施設更新）計画及び施設耐震化計画を定め、順次対応しているところです。
　更に将来を見据え、アセットマネジメントを活用し、社会情勢の変化に対応した計画的な更新を進めていく必要がある。
・管路については、耐用年数に達してはいないものの、今後、更新へ向けて、方向性を検討していく必要がある。</t>
    <rPh sb="36" eb="37">
      <t>オヨ</t>
    </rPh>
    <rPh sb="38" eb="40">
      <t>タイシン</t>
    </rPh>
    <rPh sb="40" eb="41">
      <t>カ</t>
    </rPh>
    <rPh sb="71" eb="73">
      <t>シセツ</t>
    </rPh>
    <rPh sb="73" eb="75">
      <t>コウシン</t>
    </rPh>
    <rPh sb="76" eb="78">
      <t>ケイカク</t>
    </rPh>
    <rPh sb="78" eb="79">
      <t>オヨ</t>
    </rPh>
    <rPh sb="80" eb="82">
      <t>シセツ</t>
    </rPh>
    <rPh sb="82" eb="84">
      <t>タイシン</t>
    </rPh>
    <rPh sb="84" eb="85">
      <t>カ</t>
    </rPh>
    <rPh sb="91" eb="93">
      <t>ジュンジ</t>
    </rPh>
    <rPh sb="93" eb="95">
      <t>タイオウ</t>
    </rPh>
    <rPh sb="107" eb="108">
      <t>サラ</t>
    </rPh>
    <rPh sb="109" eb="111">
      <t>ショウライ</t>
    </rPh>
    <rPh sb="112" eb="114">
      <t>ミス</t>
    </rPh>
    <rPh sb="155" eb="15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</si>
</sst>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D-4AB8-ABB4-158E016E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999800"/>
        <c:axId val="27700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0.26</c:v>
                </c:pt>
                <c:pt idx="2">
                  <c:v>0.24</c:v>
                </c:pt>
                <c:pt idx="3">
                  <c:v>0.27</c:v>
                </c:pt>
                <c:pt idx="4">
                  <c:v>0.24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DD-4AB8-ABB4-158E016E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999800"/>
        <c:axId val="277000192"/>
      </c:lineChart>
      <c:dateAx>
        <c:axId val="276999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7000192"/>
        <c:crosses val="autoZero"/>
        <c:auto val="1"/>
        <c:lblOffset val="100"/>
        <c:baseTimeUnit val="years"/>
      </c:dateAx>
      <c:valAx>
        <c:axId val="27700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999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55.58</c:v>
                </c:pt>
                <c:pt idx="1">
                  <c:v>53.86</c:v>
                </c:pt>
                <c:pt idx="2">
                  <c:v>55.87</c:v>
                </c:pt>
                <c:pt idx="3">
                  <c:v>62.68</c:v>
                </c:pt>
                <c:pt idx="4">
                  <c:v>63.95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CA-43EA-95CD-1F5824E61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02136"/>
        <c:axId val="27870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62.69</c:v>
                </c:pt>
                <c:pt idx="1">
                  <c:v>61.82</c:v>
                </c:pt>
                <c:pt idx="2">
                  <c:v>61.66</c:v>
                </c:pt>
                <c:pt idx="3">
                  <c:v>62.19</c:v>
                </c:pt>
                <c:pt idx="4">
                  <c:v>61.77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A-43EA-95CD-1F5824E61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02136"/>
        <c:axId val="278701744"/>
      </c:lineChart>
      <c:dateAx>
        <c:axId val="278702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701744"/>
        <c:crosses val="autoZero"/>
        <c:auto val="1"/>
        <c:lblOffset val="100"/>
        <c:baseTimeUnit val="years"/>
      </c:dateAx>
      <c:valAx>
        <c:axId val="27870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702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99.28</c:v>
                </c:pt>
                <c:pt idx="2">
                  <c:v>99.33</c:v>
                </c:pt>
                <c:pt idx="3">
                  <c:v>98.79</c:v>
                </c:pt>
                <c:pt idx="4">
                  <c:v>98.5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03-4F25-AD41-F6F794DE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03968"/>
        <c:axId val="279004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100.03</c:v>
                </c:pt>
                <c:pt idx="2">
                  <c:v>100.05</c:v>
                </c:pt>
                <c:pt idx="3">
                  <c:v>100.05</c:v>
                </c:pt>
                <c:pt idx="4">
                  <c:v>100.08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03-4F25-AD41-F6F794DE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03968"/>
        <c:axId val="279004360"/>
      </c:lineChart>
      <c:dateAx>
        <c:axId val="27900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004360"/>
        <c:crosses val="autoZero"/>
        <c:auto val="1"/>
        <c:lblOffset val="100"/>
        <c:baseTimeUnit val="years"/>
      </c:dateAx>
      <c:valAx>
        <c:axId val="279004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900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132.81</c:v>
                </c:pt>
                <c:pt idx="1">
                  <c:v>125.65</c:v>
                </c:pt>
                <c:pt idx="2">
                  <c:v>120.22</c:v>
                </c:pt>
                <c:pt idx="3">
                  <c:v>133.78</c:v>
                </c:pt>
                <c:pt idx="4">
                  <c:v>140.47999999999999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13-446A-B9BF-2C50E173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578296"/>
        <c:axId val="27857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113.47</c:v>
                </c:pt>
                <c:pt idx="1">
                  <c:v>113.33</c:v>
                </c:pt>
                <c:pt idx="2">
                  <c:v>114.05</c:v>
                </c:pt>
                <c:pt idx="3">
                  <c:v>114.26</c:v>
                </c:pt>
                <c:pt idx="4">
                  <c:v>112.98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13-446A-B9BF-2C50E173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78296"/>
        <c:axId val="278578688"/>
      </c:lineChart>
      <c:dateAx>
        <c:axId val="278578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578688"/>
        <c:crosses val="autoZero"/>
        <c:auto val="1"/>
        <c:lblOffset val="100"/>
        <c:baseTimeUnit val="years"/>
      </c:dateAx>
      <c:valAx>
        <c:axId val="27857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578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63.17</c:v>
                </c:pt>
                <c:pt idx="1">
                  <c:v>64.209999999999994</c:v>
                </c:pt>
                <c:pt idx="2">
                  <c:v>65.23</c:v>
                </c:pt>
                <c:pt idx="3">
                  <c:v>66.23</c:v>
                </c:pt>
                <c:pt idx="4">
                  <c:v>67.400000000000006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60-446A-9A1F-CAA6A63C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579864"/>
        <c:axId val="278580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51.44</c:v>
                </c:pt>
                <c:pt idx="1">
                  <c:v>52.4</c:v>
                </c:pt>
                <c:pt idx="2">
                  <c:v>53.56</c:v>
                </c:pt>
                <c:pt idx="3">
                  <c:v>54.73</c:v>
                </c:pt>
                <c:pt idx="4">
                  <c:v>55.77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60-446A-9A1F-CAA6A63C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79864"/>
        <c:axId val="278580256"/>
      </c:lineChart>
      <c:dateAx>
        <c:axId val="278579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580256"/>
        <c:crosses val="autoZero"/>
        <c:auto val="1"/>
        <c:lblOffset val="100"/>
        <c:baseTimeUnit val="years"/>
      </c:dateAx>
      <c:valAx>
        <c:axId val="278580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579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FE-4731-9602-C7A18B697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581432"/>
        <c:axId val="27858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18.05</c:v>
                </c:pt>
                <c:pt idx="2">
                  <c:v>19.440000000000001</c:v>
                </c:pt>
                <c:pt idx="3">
                  <c:v>22.46</c:v>
                </c:pt>
                <c:pt idx="4">
                  <c:v>25.84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FE-4731-9602-C7A18B697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81432"/>
        <c:axId val="278581824"/>
      </c:lineChart>
      <c:dateAx>
        <c:axId val="278581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581824"/>
        <c:crosses val="autoZero"/>
        <c:auto val="1"/>
        <c:lblOffset val="100"/>
        <c:baseTimeUnit val="years"/>
      </c:dateAx>
      <c:valAx>
        <c:axId val="27858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581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1-4A16-925D-B39ED0E1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02920"/>
        <c:axId val="27870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17.39</c:v>
                </c:pt>
                <c:pt idx="2">
                  <c:v>12.65</c:v>
                </c:pt>
                <c:pt idx="3">
                  <c:v>10.58</c:v>
                </c:pt>
                <c:pt idx="4">
                  <c:v>10.49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F1-4A16-925D-B39ED0E1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02920"/>
        <c:axId val="278703312"/>
      </c:lineChart>
      <c:dateAx>
        <c:axId val="278702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8703312"/>
        <c:crosses val="autoZero"/>
        <c:auto val="1"/>
        <c:lblOffset val="100"/>
        <c:baseTimeUnit val="years"/>
      </c:dateAx>
      <c:valAx>
        <c:axId val="278703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702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269.82</c:v>
                </c:pt>
                <c:pt idx="1">
                  <c:v>302.27</c:v>
                </c:pt>
                <c:pt idx="2">
                  <c:v>460.62</c:v>
                </c:pt>
                <c:pt idx="3">
                  <c:v>854.41</c:v>
                </c:pt>
                <c:pt idx="4">
                  <c:v>1533.01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0-45D7-9397-584BFA4E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89528"/>
        <c:axId val="27908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200.22</c:v>
                </c:pt>
                <c:pt idx="1">
                  <c:v>212.95</c:v>
                </c:pt>
                <c:pt idx="2">
                  <c:v>224.41</c:v>
                </c:pt>
                <c:pt idx="3">
                  <c:v>243.44</c:v>
                </c:pt>
                <c:pt idx="4">
                  <c:v>258.49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F0-45D7-9397-584BFA4E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89528"/>
        <c:axId val="279089920"/>
      </c:lineChart>
      <c:dateAx>
        <c:axId val="279089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089920"/>
        <c:crosses val="autoZero"/>
        <c:auto val="1"/>
        <c:lblOffset val="100"/>
        <c:baseTimeUnit val="years"/>
      </c:dateAx>
      <c:valAx>
        <c:axId val="279089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9089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106.76</c:v>
                </c:pt>
                <c:pt idx="1">
                  <c:v>65.56</c:v>
                </c:pt>
                <c:pt idx="2">
                  <c:v>40.33</c:v>
                </c:pt>
                <c:pt idx="3">
                  <c:v>17.559999999999999</c:v>
                </c:pt>
                <c:pt idx="4">
                  <c:v>3.28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B-4EEF-9864-E8313D12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91096"/>
        <c:axId val="27909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351.06</c:v>
                </c:pt>
                <c:pt idx="1">
                  <c:v>333.48</c:v>
                </c:pt>
                <c:pt idx="2">
                  <c:v>320.31</c:v>
                </c:pt>
                <c:pt idx="3">
                  <c:v>303.26</c:v>
                </c:pt>
                <c:pt idx="4">
                  <c:v>290.31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9B-4EEF-9864-E8313D12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91096"/>
        <c:axId val="279091488"/>
      </c:lineChart>
      <c:dateAx>
        <c:axId val="279091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091488"/>
        <c:crosses val="autoZero"/>
        <c:auto val="1"/>
        <c:lblOffset val="100"/>
        <c:baseTimeUnit val="years"/>
      </c:dateAx>
      <c:valAx>
        <c:axId val="2790914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9091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136.13</c:v>
                </c:pt>
                <c:pt idx="1">
                  <c:v>128.51</c:v>
                </c:pt>
                <c:pt idx="2">
                  <c:v>122.75</c:v>
                </c:pt>
                <c:pt idx="3">
                  <c:v>140.82</c:v>
                </c:pt>
                <c:pt idx="4">
                  <c:v>149.46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02-4DD5-B568-DD6B01B0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92664"/>
        <c:axId val="27900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112.92</c:v>
                </c:pt>
                <c:pt idx="1">
                  <c:v>112.81</c:v>
                </c:pt>
                <c:pt idx="2">
                  <c:v>113.88</c:v>
                </c:pt>
                <c:pt idx="3">
                  <c:v>114.14</c:v>
                </c:pt>
                <c:pt idx="4">
                  <c:v>112.83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02-4DD5-B568-DD6B01B0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92664"/>
        <c:axId val="279001616"/>
      </c:lineChart>
      <c:dateAx>
        <c:axId val="279092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001616"/>
        <c:crosses val="autoZero"/>
        <c:auto val="1"/>
        <c:lblOffset val="100"/>
        <c:baseTimeUnit val="years"/>
      </c:dateAx>
      <c:valAx>
        <c:axId val="27900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9092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87.44</c:v>
                </c:pt>
                <c:pt idx="1">
                  <c:v>95.26</c:v>
                </c:pt>
                <c:pt idx="2">
                  <c:v>85.99</c:v>
                </c:pt>
                <c:pt idx="3">
                  <c:v>67.92</c:v>
                </c:pt>
                <c:pt idx="4">
                  <c:v>63.01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27-49B4-9359-FB4493FEF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702528"/>
        <c:axId val="279002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75.3</c:v>
                </c:pt>
                <c:pt idx="2">
                  <c:v>74.02</c:v>
                </c:pt>
                <c:pt idx="3">
                  <c:v>73.03</c:v>
                </c:pt>
                <c:pt idx="4">
                  <c:v>73.86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27-49B4-9359-FB4493FEF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702528"/>
        <c:axId val="279002792"/>
      </c:lineChart>
      <c:dateAx>
        <c:axId val="27870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9002792"/>
        <c:crosses val="autoZero"/>
        <c:auto val="1"/>
        <c:lblOffset val="100"/>
        <c:baseTimeUnit val="years"/>
      </c:dateAx>
      <c:valAx>
        <c:axId val="279002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870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4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福島県　会津若松地方広域市町村圏整備組合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用水供給事業</v>
      </c>
      <c r="Q8" s="59"/>
      <c r="R8" s="59"/>
      <c r="S8" s="59"/>
      <c r="T8" s="59"/>
      <c r="U8" s="59"/>
      <c r="V8" s="59"/>
      <c r="W8" s="59" t="str">
        <f>データ!$L$6</f>
        <v>B</v>
      </c>
      <c r="X8" s="59"/>
      <c r="Y8" s="59"/>
      <c r="Z8" s="59"/>
      <c r="AA8" s="59"/>
      <c r="AB8" s="59"/>
      <c r="AC8" s="59"/>
      <c r="AD8" s="59" t="str">
        <f>データ!$M$6</f>
        <v>その他</v>
      </c>
      <c r="AE8" s="59"/>
      <c r="AF8" s="59"/>
      <c r="AG8" s="59"/>
      <c r="AH8" s="59"/>
      <c r="AI8" s="59"/>
      <c r="AJ8" s="59"/>
      <c r="AK8" s="4"/>
      <c r="AL8" s="60" t="str">
        <f>データ!$R$6</f>
        <v>-</v>
      </c>
      <c r="AM8" s="60"/>
      <c r="AN8" s="60"/>
      <c r="AO8" s="60"/>
      <c r="AP8" s="60"/>
      <c r="AQ8" s="60"/>
      <c r="AR8" s="60"/>
      <c r="AS8" s="60"/>
      <c r="AT8" s="51" t="str">
        <f>データ!$S$6</f>
        <v>-</v>
      </c>
      <c r="AU8" s="52"/>
      <c r="AV8" s="52"/>
      <c r="AW8" s="52"/>
      <c r="AX8" s="52"/>
      <c r="AY8" s="52"/>
      <c r="AZ8" s="52"/>
      <c r="BA8" s="52"/>
      <c r="BB8" s="53" t="str">
        <f>データ!$T$6</f>
        <v>-</v>
      </c>
      <c r="BC8" s="53"/>
      <c r="BD8" s="53"/>
      <c r="BE8" s="53"/>
      <c r="BF8" s="53"/>
      <c r="BG8" s="53"/>
      <c r="BH8" s="53"/>
      <c r="BI8" s="53"/>
      <c r="BJ8" s="3"/>
      <c r="BK8" s="3"/>
      <c r="BL8" s="54" t="s">
        <v>10</v>
      </c>
      <c r="BM8" s="5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4"/>
      <c r="AI9" s="4"/>
      <c r="AJ9" s="4"/>
      <c r="AK9" s="4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3"/>
      <c r="BK9" s="3"/>
      <c r="BL9" s="61" t="s">
        <v>19</v>
      </c>
      <c r="BM9" s="62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98.63</v>
      </c>
      <c r="J10" s="52"/>
      <c r="K10" s="52"/>
      <c r="L10" s="52"/>
      <c r="M10" s="52"/>
      <c r="N10" s="52"/>
      <c r="O10" s="63"/>
      <c r="P10" s="53">
        <f>データ!$P$6</f>
        <v>93.22</v>
      </c>
      <c r="Q10" s="53"/>
      <c r="R10" s="53"/>
      <c r="S10" s="53"/>
      <c r="T10" s="53"/>
      <c r="U10" s="53"/>
      <c r="V10" s="53"/>
      <c r="W10" s="60">
        <f>データ!$Q$6</f>
        <v>0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4"/>
      <c r="AI10" s="4"/>
      <c r="AJ10" s="4"/>
      <c r="AK10" s="4"/>
      <c r="AL10" s="60">
        <f>データ!$U$6</f>
        <v>148681</v>
      </c>
      <c r="AM10" s="60"/>
      <c r="AN10" s="60"/>
      <c r="AO10" s="60"/>
      <c r="AP10" s="60"/>
      <c r="AQ10" s="60"/>
      <c r="AR10" s="60"/>
      <c r="AS10" s="60"/>
      <c r="AT10" s="51">
        <f>データ!$V$6</f>
        <v>232.85</v>
      </c>
      <c r="AU10" s="52"/>
      <c r="AV10" s="52"/>
      <c r="AW10" s="52"/>
      <c r="AX10" s="52"/>
      <c r="AY10" s="52"/>
      <c r="AZ10" s="52"/>
      <c r="BA10" s="52"/>
      <c r="BB10" s="53">
        <f>データ!$W$6</f>
        <v>638.53</v>
      </c>
      <c r="BC10" s="53"/>
      <c r="BD10" s="53"/>
      <c r="BE10" s="53"/>
      <c r="BF10" s="53"/>
      <c r="BG10" s="53"/>
      <c r="BH10" s="53"/>
      <c r="BI10" s="53"/>
      <c r="BJ10" s="2"/>
      <c r="BK10" s="2"/>
      <c r="BL10" s="64" t="s">
        <v>21</v>
      </c>
      <c r="BM10" s="6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8" t="s">
        <v>23</v>
      </c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</row>
    <row r="14" spans="1:78" ht="13.5" customHeight="1" x14ac:dyDescent="0.15">
      <c r="A14" s="2"/>
      <c r="B14" s="80" t="s">
        <v>24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2"/>
      <c r="BL14" s="66" t="s">
        <v>25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8"/>
    </row>
    <row r="15" spans="1:78" ht="13.5" customHeight="1" x14ac:dyDescent="0.15">
      <c r="A15" s="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5"/>
      <c r="BK15" s="2"/>
      <c r="BL15" s="6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1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2" t="s">
        <v>105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2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2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4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2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2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4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2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4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2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4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2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4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2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4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2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4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2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4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2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4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2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4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2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4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2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4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2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4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2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4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2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4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2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4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2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4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4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2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4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2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4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2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4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4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2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4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2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4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6" t="s">
        <v>26</v>
      </c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8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1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2" t="s">
        <v>104</v>
      </c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4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2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4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2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4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2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4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2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4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2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4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2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4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2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4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2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4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2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4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2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4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2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2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4"/>
    </row>
    <row r="60" spans="1:78" ht="13.5" customHeight="1" x14ac:dyDescent="0.15">
      <c r="A60" s="2"/>
      <c r="B60" s="83" t="s">
        <v>27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5"/>
      <c r="BK60" s="2"/>
      <c r="BL60" s="72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4"/>
    </row>
    <row r="61" spans="1:78" ht="13.5" customHeight="1" x14ac:dyDescent="0.15">
      <c r="A61" s="2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  <c r="BK61" s="2"/>
      <c r="BL61" s="72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2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4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6" t="s">
        <v>28</v>
      </c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8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6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1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2" t="s">
        <v>106</v>
      </c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4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2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4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2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2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4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2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4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2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4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2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4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2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4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2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4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2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4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2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4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2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4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2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4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2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4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2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5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【112.98】</v>
      </c>
      <c r="F85" s="27" t="str">
        <f>データ!AS6</f>
        <v>【10.49】</v>
      </c>
      <c r="G85" s="27" t="str">
        <f>データ!BD6</f>
        <v>【258.49】</v>
      </c>
      <c r="H85" s="27" t="str">
        <f>データ!BO6</f>
        <v>【290.31】</v>
      </c>
      <c r="I85" s="27" t="str">
        <f>データ!BZ6</f>
        <v>【112.83】</v>
      </c>
      <c r="J85" s="27" t="str">
        <f>データ!CK6</f>
        <v>【73.86】</v>
      </c>
      <c r="K85" s="27" t="str">
        <f>データ!CV6</f>
        <v>【61.77】</v>
      </c>
      <c r="L85" s="27" t="str">
        <f>データ!DG6</f>
        <v>【100.08】</v>
      </c>
      <c r="M85" s="27" t="str">
        <f>データ!DR6</f>
        <v>【55.77】</v>
      </c>
      <c r="N85" s="27" t="str">
        <f>データ!EC6</f>
        <v>【25.84】</v>
      </c>
      <c r="O85" s="27" t="str">
        <f>データ!EN6</f>
        <v>【0.24】</v>
      </c>
    </row>
  </sheetData>
  <sheetProtection algorithmName="SHA-512" hashValue="8B62E7K3KP3gptDWp0am3bJXnF/nAdKlqGEpjpyAwlNvhq57Dznex1atwLeEm4R7XRgs/VRPYa1+7TusdcZk6g==" saltValue="KBEdXHorHQzU5J6+6YzwM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27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53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55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56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57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58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59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60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61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62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63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2018</v>
      </c>
      <c r="C6" s="34">
        <f t="shared" ref="C6:W6" si="3">C7</f>
        <v>78727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会津若松地方広域市町村圏整備組合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その他</v>
      </c>
      <c r="N6" s="35" t="str">
        <f t="shared" si="3"/>
        <v>-</v>
      </c>
      <c r="O6" s="35">
        <f t="shared" si="3"/>
        <v>98.63</v>
      </c>
      <c r="P6" s="35">
        <f t="shared" si="3"/>
        <v>93.22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148681</v>
      </c>
      <c r="V6" s="35">
        <f t="shared" si="3"/>
        <v>232.85</v>
      </c>
      <c r="W6" s="35">
        <f t="shared" si="3"/>
        <v>638.53</v>
      </c>
      <c r="X6" s="36">
        <f>IF(X7="",NA(),X7)</f>
        <v>132.81</v>
      </c>
      <c r="Y6" s="36">
        <f t="shared" ref="Y6:AG6" si="4">IF(Y7="",NA(),Y7)</f>
        <v>125.65</v>
      </c>
      <c r="Z6" s="36">
        <f t="shared" si="4"/>
        <v>120.22</v>
      </c>
      <c r="AA6" s="36">
        <f t="shared" si="4"/>
        <v>133.78</v>
      </c>
      <c r="AB6" s="36">
        <f t="shared" si="4"/>
        <v>140.47999999999999</v>
      </c>
      <c r="AC6" s="36">
        <f t="shared" si="4"/>
        <v>113.47</v>
      </c>
      <c r="AD6" s="36">
        <f t="shared" si="4"/>
        <v>113.33</v>
      </c>
      <c r="AE6" s="36">
        <f t="shared" si="4"/>
        <v>114.05</v>
      </c>
      <c r="AF6" s="36">
        <f t="shared" si="4"/>
        <v>114.26</v>
      </c>
      <c r="AG6" s="36">
        <f t="shared" si="4"/>
        <v>112.98</v>
      </c>
      <c r="AH6" s="35" t="str">
        <f>IF(AH7="","",IF(AH7="-","【-】","【"&amp;SUBSTITUTE(TEXT(AH7,"#,##0.00"),"-","△")&amp;"】"))</f>
        <v>【112.98】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16.89</v>
      </c>
      <c r="AO6" s="36">
        <f t="shared" si="5"/>
        <v>17.39</v>
      </c>
      <c r="AP6" s="36">
        <f t="shared" si="5"/>
        <v>12.65</v>
      </c>
      <c r="AQ6" s="36">
        <f t="shared" si="5"/>
        <v>10.58</v>
      </c>
      <c r="AR6" s="36">
        <f t="shared" si="5"/>
        <v>10.49</v>
      </c>
      <c r="AS6" s="35" t="str">
        <f>IF(AS7="","",IF(AS7="-","【-】","【"&amp;SUBSTITUTE(TEXT(AS7,"#,##0.00"),"-","△")&amp;"】"))</f>
        <v>【10.49】</v>
      </c>
      <c r="AT6" s="36">
        <f>IF(AT7="",NA(),AT7)</f>
        <v>269.82</v>
      </c>
      <c r="AU6" s="36">
        <f t="shared" ref="AU6:BC6" si="6">IF(AU7="",NA(),AU7)</f>
        <v>302.27</v>
      </c>
      <c r="AV6" s="36">
        <f t="shared" si="6"/>
        <v>460.62</v>
      </c>
      <c r="AW6" s="36">
        <f t="shared" si="6"/>
        <v>854.41</v>
      </c>
      <c r="AX6" s="36">
        <f t="shared" si="6"/>
        <v>1533.01</v>
      </c>
      <c r="AY6" s="36">
        <f t="shared" si="6"/>
        <v>200.22</v>
      </c>
      <c r="AZ6" s="36">
        <f t="shared" si="6"/>
        <v>212.95</v>
      </c>
      <c r="BA6" s="36">
        <f t="shared" si="6"/>
        <v>224.41</v>
      </c>
      <c r="BB6" s="36">
        <f t="shared" si="6"/>
        <v>243.44</v>
      </c>
      <c r="BC6" s="36">
        <f t="shared" si="6"/>
        <v>258.49</v>
      </c>
      <c r="BD6" s="35" t="str">
        <f>IF(BD7="","",IF(BD7="-","【-】","【"&amp;SUBSTITUTE(TEXT(BD7,"#,##0.00"),"-","△")&amp;"】"))</f>
        <v>【258.49】</v>
      </c>
      <c r="BE6" s="36">
        <f>IF(BE7="",NA(),BE7)</f>
        <v>106.76</v>
      </c>
      <c r="BF6" s="36">
        <f t="shared" ref="BF6:BN6" si="7">IF(BF7="",NA(),BF7)</f>
        <v>65.56</v>
      </c>
      <c r="BG6" s="36">
        <f t="shared" si="7"/>
        <v>40.33</v>
      </c>
      <c r="BH6" s="36">
        <f t="shared" si="7"/>
        <v>17.559999999999999</v>
      </c>
      <c r="BI6" s="36">
        <f t="shared" si="7"/>
        <v>3.28</v>
      </c>
      <c r="BJ6" s="36">
        <f t="shared" si="7"/>
        <v>351.06</v>
      </c>
      <c r="BK6" s="36">
        <f t="shared" si="7"/>
        <v>333.48</v>
      </c>
      <c r="BL6" s="36">
        <f t="shared" si="7"/>
        <v>320.31</v>
      </c>
      <c r="BM6" s="36">
        <f t="shared" si="7"/>
        <v>303.26</v>
      </c>
      <c r="BN6" s="36">
        <f t="shared" si="7"/>
        <v>290.31</v>
      </c>
      <c r="BO6" s="35" t="str">
        <f>IF(BO7="","",IF(BO7="-","【-】","【"&amp;SUBSTITUTE(TEXT(BO7,"#,##0.00"),"-","△")&amp;"】"))</f>
        <v>【290.31】</v>
      </c>
      <c r="BP6" s="36">
        <f>IF(BP7="",NA(),BP7)</f>
        <v>136.13</v>
      </c>
      <c r="BQ6" s="36">
        <f t="shared" ref="BQ6:BY6" si="8">IF(BQ7="",NA(),BQ7)</f>
        <v>128.51</v>
      </c>
      <c r="BR6" s="36">
        <f t="shared" si="8"/>
        <v>122.75</v>
      </c>
      <c r="BS6" s="36">
        <f t="shared" si="8"/>
        <v>140.82</v>
      </c>
      <c r="BT6" s="36">
        <f t="shared" si="8"/>
        <v>149.46</v>
      </c>
      <c r="BU6" s="36">
        <f t="shared" si="8"/>
        <v>112.92</v>
      </c>
      <c r="BV6" s="36">
        <f t="shared" si="8"/>
        <v>112.81</v>
      </c>
      <c r="BW6" s="36">
        <f t="shared" si="8"/>
        <v>113.88</v>
      </c>
      <c r="BX6" s="36">
        <f t="shared" si="8"/>
        <v>114.14</v>
      </c>
      <c r="BY6" s="36">
        <f t="shared" si="8"/>
        <v>112.83</v>
      </c>
      <c r="BZ6" s="35" t="str">
        <f>IF(BZ7="","",IF(BZ7="-","【-】","【"&amp;SUBSTITUTE(TEXT(BZ7,"#,##0.00"),"-","△")&amp;"】"))</f>
        <v>【112.83】</v>
      </c>
      <c r="CA6" s="36">
        <f>IF(CA7="",NA(),CA7)</f>
        <v>87.44</v>
      </c>
      <c r="CB6" s="36">
        <f t="shared" ref="CB6:CJ6" si="9">IF(CB7="",NA(),CB7)</f>
        <v>95.26</v>
      </c>
      <c r="CC6" s="36">
        <f t="shared" si="9"/>
        <v>85.99</v>
      </c>
      <c r="CD6" s="36">
        <f t="shared" si="9"/>
        <v>67.92</v>
      </c>
      <c r="CE6" s="36">
        <f t="shared" si="9"/>
        <v>63.01</v>
      </c>
      <c r="CF6" s="36">
        <f t="shared" si="9"/>
        <v>75.3</v>
      </c>
      <c r="CG6" s="36">
        <f t="shared" si="9"/>
        <v>75.3</v>
      </c>
      <c r="CH6" s="36">
        <f t="shared" si="9"/>
        <v>74.02</v>
      </c>
      <c r="CI6" s="36">
        <f t="shared" si="9"/>
        <v>73.03</v>
      </c>
      <c r="CJ6" s="36">
        <f t="shared" si="9"/>
        <v>73.86</v>
      </c>
      <c r="CK6" s="35" t="str">
        <f>IF(CK7="","",IF(CK7="-","【-】","【"&amp;SUBSTITUTE(TEXT(CK7,"#,##0.00"),"-","△")&amp;"】"))</f>
        <v>【73.86】</v>
      </c>
      <c r="CL6" s="36">
        <f>IF(CL7="",NA(),CL7)</f>
        <v>55.58</v>
      </c>
      <c r="CM6" s="36">
        <f t="shared" ref="CM6:CU6" si="10">IF(CM7="",NA(),CM7)</f>
        <v>53.86</v>
      </c>
      <c r="CN6" s="36">
        <f t="shared" si="10"/>
        <v>55.87</v>
      </c>
      <c r="CO6" s="36">
        <f t="shared" si="10"/>
        <v>62.68</v>
      </c>
      <c r="CP6" s="36">
        <f t="shared" si="10"/>
        <v>63.95</v>
      </c>
      <c r="CQ6" s="36">
        <f t="shared" si="10"/>
        <v>62.69</v>
      </c>
      <c r="CR6" s="36">
        <f t="shared" si="10"/>
        <v>61.82</v>
      </c>
      <c r="CS6" s="36">
        <f t="shared" si="10"/>
        <v>61.66</v>
      </c>
      <c r="CT6" s="36">
        <f t="shared" si="10"/>
        <v>62.19</v>
      </c>
      <c r="CU6" s="36">
        <f t="shared" si="10"/>
        <v>61.77</v>
      </c>
      <c r="CV6" s="35" t="str">
        <f>IF(CV7="","",IF(CV7="-","【-】","【"&amp;SUBSTITUTE(TEXT(CV7,"#,##0.00"),"-","△")&amp;"】"))</f>
        <v>【61.77】</v>
      </c>
      <c r="CW6" s="36">
        <f>IF(CW7="",NA(),CW7)</f>
        <v>99.51</v>
      </c>
      <c r="CX6" s="36">
        <f t="shared" ref="CX6:DF6" si="11">IF(CX7="",NA(),CX7)</f>
        <v>99.28</v>
      </c>
      <c r="CY6" s="36">
        <f t="shared" si="11"/>
        <v>99.33</v>
      </c>
      <c r="CZ6" s="36">
        <f t="shared" si="11"/>
        <v>98.79</v>
      </c>
      <c r="DA6" s="36">
        <f t="shared" si="11"/>
        <v>98.5</v>
      </c>
      <c r="DB6" s="36">
        <f t="shared" si="11"/>
        <v>100.12</v>
      </c>
      <c r="DC6" s="36">
        <f t="shared" si="11"/>
        <v>100.03</v>
      </c>
      <c r="DD6" s="36">
        <f t="shared" si="11"/>
        <v>100.05</v>
      </c>
      <c r="DE6" s="36">
        <f t="shared" si="11"/>
        <v>100.05</v>
      </c>
      <c r="DF6" s="36">
        <f t="shared" si="11"/>
        <v>100.08</v>
      </c>
      <c r="DG6" s="35" t="str">
        <f>IF(DG7="","",IF(DG7="-","【-】","【"&amp;SUBSTITUTE(TEXT(DG7,"#,##0.00"),"-","△")&amp;"】"))</f>
        <v>【100.08】</v>
      </c>
      <c r="DH6" s="36">
        <f>IF(DH7="",NA(),DH7)</f>
        <v>63.17</v>
      </c>
      <c r="DI6" s="36">
        <f t="shared" ref="DI6:DQ6" si="12">IF(DI7="",NA(),DI7)</f>
        <v>64.209999999999994</v>
      </c>
      <c r="DJ6" s="36">
        <f t="shared" si="12"/>
        <v>65.23</v>
      </c>
      <c r="DK6" s="36">
        <f t="shared" si="12"/>
        <v>66.23</v>
      </c>
      <c r="DL6" s="36">
        <f t="shared" si="12"/>
        <v>67.400000000000006</v>
      </c>
      <c r="DM6" s="36">
        <f t="shared" si="12"/>
        <v>51.44</v>
      </c>
      <c r="DN6" s="36">
        <f t="shared" si="12"/>
        <v>52.4</v>
      </c>
      <c r="DO6" s="36">
        <f t="shared" si="12"/>
        <v>53.56</v>
      </c>
      <c r="DP6" s="36">
        <f t="shared" si="12"/>
        <v>54.73</v>
      </c>
      <c r="DQ6" s="36">
        <f t="shared" si="12"/>
        <v>55.77</v>
      </c>
      <c r="DR6" s="35" t="str">
        <f>IF(DR7="","",IF(DR7="-","【-】","【"&amp;SUBSTITUTE(TEXT(DR7,"#,##0.00"),"-","△")&amp;"】"))</f>
        <v>【55.77】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16.77</v>
      </c>
      <c r="DY6" s="36">
        <f t="shared" si="13"/>
        <v>18.05</v>
      </c>
      <c r="DZ6" s="36">
        <f t="shared" si="13"/>
        <v>19.440000000000001</v>
      </c>
      <c r="EA6" s="36">
        <f t="shared" si="13"/>
        <v>22.46</v>
      </c>
      <c r="EB6" s="36">
        <f t="shared" si="13"/>
        <v>25.84</v>
      </c>
      <c r="EC6" s="35" t="str">
        <f>IF(EC7="","",IF(EC7="-","【-】","【"&amp;SUBSTITUTE(TEXT(EC7,"#,##0.00"),"-","△")&amp;"】"))</f>
        <v>【25.84】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0.13</v>
      </c>
      <c r="EJ6" s="36">
        <f t="shared" si="14"/>
        <v>0.26</v>
      </c>
      <c r="EK6" s="36">
        <f t="shared" si="14"/>
        <v>0.24</v>
      </c>
      <c r="EL6" s="36">
        <f t="shared" si="14"/>
        <v>0.27</v>
      </c>
      <c r="EM6" s="36">
        <f t="shared" si="14"/>
        <v>0.24</v>
      </c>
      <c r="EN6" s="35" t="str">
        <f>IF(EN7="","",IF(EN7="-","【-】","【"&amp;SUBSTITUTE(TEXT(EN7,"#,##0.00"),"-","△")&amp;"】"))</f>
        <v>【0.24】</v>
      </c>
    </row>
    <row r="7" spans="1:144" s="37" customFormat="1" x14ac:dyDescent="0.15">
      <c r="A7" s="29"/>
      <c r="B7" s="38">
        <v>2018</v>
      </c>
      <c r="C7" s="38">
        <v>78727</v>
      </c>
      <c r="D7" s="38">
        <v>46</v>
      </c>
      <c r="E7" s="38">
        <v>1</v>
      </c>
      <c r="F7" s="38">
        <v>0</v>
      </c>
      <c r="G7" s="38">
        <v>2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98.63</v>
      </c>
      <c r="P7" s="39">
        <v>93.22</v>
      </c>
      <c r="Q7" s="39">
        <v>0</v>
      </c>
      <c r="R7" s="39" t="s">
        <v>98</v>
      </c>
      <c r="S7" s="39" t="s">
        <v>98</v>
      </c>
      <c r="T7" s="39" t="s">
        <v>98</v>
      </c>
      <c r="U7" s="39">
        <v>148681</v>
      </c>
      <c r="V7" s="39">
        <v>232.85</v>
      </c>
      <c r="W7" s="39">
        <v>638.53</v>
      </c>
      <c r="X7" s="39">
        <v>132.81</v>
      </c>
      <c r="Y7" s="39">
        <v>125.65</v>
      </c>
      <c r="Z7" s="39">
        <v>120.22</v>
      </c>
      <c r="AA7" s="39">
        <v>133.78</v>
      </c>
      <c r="AB7" s="39">
        <v>140.47999999999999</v>
      </c>
      <c r="AC7" s="39">
        <v>113.47</v>
      </c>
      <c r="AD7" s="39">
        <v>113.33</v>
      </c>
      <c r="AE7" s="39">
        <v>114.05</v>
      </c>
      <c r="AF7" s="39">
        <v>114.26</v>
      </c>
      <c r="AG7" s="39">
        <v>112.98</v>
      </c>
      <c r="AH7" s="39">
        <v>112.98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16.89</v>
      </c>
      <c r="AO7" s="39">
        <v>17.39</v>
      </c>
      <c r="AP7" s="39">
        <v>12.65</v>
      </c>
      <c r="AQ7" s="39">
        <v>10.58</v>
      </c>
      <c r="AR7" s="39">
        <v>10.49</v>
      </c>
      <c r="AS7" s="39">
        <v>10.49</v>
      </c>
      <c r="AT7" s="39">
        <v>269.82</v>
      </c>
      <c r="AU7" s="39">
        <v>302.27</v>
      </c>
      <c r="AV7" s="39">
        <v>460.62</v>
      </c>
      <c r="AW7" s="39">
        <v>854.41</v>
      </c>
      <c r="AX7" s="39">
        <v>1533.01</v>
      </c>
      <c r="AY7" s="39">
        <v>200.22</v>
      </c>
      <c r="AZ7" s="39">
        <v>212.95</v>
      </c>
      <c r="BA7" s="39">
        <v>224.41</v>
      </c>
      <c r="BB7" s="39">
        <v>243.44</v>
      </c>
      <c r="BC7" s="39">
        <v>258.49</v>
      </c>
      <c r="BD7" s="39">
        <v>258.49</v>
      </c>
      <c r="BE7" s="39">
        <v>106.76</v>
      </c>
      <c r="BF7" s="39">
        <v>65.56</v>
      </c>
      <c r="BG7" s="39">
        <v>40.33</v>
      </c>
      <c r="BH7" s="39">
        <v>17.559999999999999</v>
      </c>
      <c r="BI7" s="39">
        <v>3.28</v>
      </c>
      <c r="BJ7" s="39">
        <v>351.06</v>
      </c>
      <c r="BK7" s="39">
        <v>333.48</v>
      </c>
      <c r="BL7" s="39">
        <v>320.31</v>
      </c>
      <c r="BM7" s="39">
        <v>303.26</v>
      </c>
      <c r="BN7" s="39">
        <v>290.31</v>
      </c>
      <c r="BO7" s="39">
        <v>290.31</v>
      </c>
      <c r="BP7" s="39">
        <v>136.13</v>
      </c>
      <c r="BQ7" s="39">
        <v>128.51</v>
      </c>
      <c r="BR7" s="39">
        <v>122.75</v>
      </c>
      <c r="BS7" s="39">
        <v>140.82</v>
      </c>
      <c r="BT7" s="39">
        <v>149.46</v>
      </c>
      <c r="BU7" s="39">
        <v>112.92</v>
      </c>
      <c r="BV7" s="39">
        <v>112.81</v>
      </c>
      <c r="BW7" s="39">
        <v>113.88</v>
      </c>
      <c r="BX7" s="39">
        <v>114.14</v>
      </c>
      <c r="BY7" s="39">
        <v>112.83</v>
      </c>
      <c r="BZ7" s="39">
        <v>112.83</v>
      </c>
      <c r="CA7" s="39">
        <v>87.44</v>
      </c>
      <c r="CB7" s="39">
        <v>95.26</v>
      </c>
      <c r="CC7" s="39">
        <v>85.99</v>
      </c>
      <c r="CD7" s="39">
        <v>67.92</v>
      </c>
      <c r="CE7" s="39">
        <v>63.01</v>
      </c>
      <c r="CF7" s="39">
        <v>75.3</v>
      </c>
      <c r="CG7" s="39">
        <v>75.3</v>
      </c>
      <c r="CH7" s="39">
        <v>74.02</v>
      </c>
      <c r="CI7" s="39">
        <v>73.03</v>
      </c>
      <c r="CJ7" s="39">
        <v>73.86</v>
      </c>
      <c r="CK7" s="39">
        <v>73.86</v>
      </c>
      <c r="CL7" s="39">
        <v>55.58</v>
      </c>
      <c r="CM7" s="39">
        <v>53.86</v>
      </c>
      <c r="CN7" s="39">
        <v>55.87</v>
      </c>
      <c r="CO7" s="39">
        <v>62.68</v>
      </c>
      <c r="CP7" s="39">
        <v>63.95</v>
      </c>
      <c r="CQ7" s="39">
        <v>62.69</v>
      </c>
      <c r="CR7" s="39">
        <v>61.82</v>
      </c>
      <c r="CS7" s="39">
        <v>61.66</v>
      </c>
      <c r="CT7" s="39">
        <v>62.19</v>
      </c>
      <c r="CU7" s="39">
        <v>61.77</v>
      </c>
      <c r="CV7" s="39">
        <v>61.77</v>
      </c>
      <c r="CW7" s="39">
        <v>99.51</v>
      </c>
      <c r="CX7" s="39">
        <v>99.28</v>
      </c>
      <c r="CY7" s="39">
        <v>99.33</v>
      </c>
      <c r="CZ7" s="39">
        <v>98.79</v>
      </c>
      <c r="DA7" s="39">
        <v>98.5</v>
      </c>
      <c r="DB7" s="39">
        <v>100.12</v>
      </c>
      <c r="DC7" s="39">
        <v>100.03</v>
      </c>
      <c r="DD7" s="39">
        <v>100.05</v>
      </c>
      <c r="DE7" s="39">
        <v>100.05</v>
      </c>
      <c r="DF7" s="39">
        <v>100.08</v>
      </c>
      <c r="DG7" s="39">
        <v>100.08</v>
      </c>
      <c r="DH7" s="39">
        <v>63.17</v>
      </c>
      <c r="DI7" s="39">
        <v>64.209999999999994</v>
      </c>
      <c r="DJ7" s="39">
        <v>65.23</v>
      </c>
      <c r="DK7" s="39">
        <v>66.23</v>
      </c>
      <c r="DL7" s="39">
        <v>67.400000000000006</v>
      </c>
      <c r="DM7" s="39">
        <v>51.44</v>
      </c>
      <c r="DN7" s="39">
        <v>52.4</v>
      </c>
      <c r="DO7" s="39">
        <v>53.56</v>
      </c>
      <c r="DP7" s="39">
        <v>54.73</v>
      </c>
      <c r="DQ7" s="39">
        <v>55.77</v>
      </c>
      <c r="DR7" s="39">
        <v>55.77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16.77</v>
      </c>
      <c r="DY7" s="39">
        <v>18.05</v>
      </c>
      <c r="DZ7" s="39">
        <v>19.440000000000001</v>
      </c>
      <c r="EA7" s="39">
        <v>22.46</v>
      </c>
      <c r="EB7" s="39">
        <v>25.84</v>
      </c>
      <c r="EC7" s="39">
        <v>25.84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0.13</v>
      </c>
      <c r="EJ7" s="39">
        <v>0.26</v>
      </c>
      <c r="EK7" s="39">
        <v>0.24</v>
      </c>
      <c r="EL7" s="39">
        <v>0.27</v>
      </c>
      <c r="EM7" s="39">
        <v>0.24</v>
      </c>
      <c r="EN7" s="39">
        <v>0.24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