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C:\Users\0288\Desktop\【経営比較分析表】2018_075442_47_1718\【経営比較分析表】2018_075442_47_1718\"/>
    </mc:Choice>
  </mc:AlternateContent>
  <xr:revisionPtr revIDLastSave="0" documentId="13_ncr:1_{28D4EBB2-C5E4-48F5-A6CF-B15A6C9777EA}" xr6:coauthVersionLast="38" xr6:coauthVersionMax="38" xr10:uidLastSave="{00000000-0000-0000-0000-000000000000}"/>
  <workbookProtection workbookAlgorithmName="SHA-512" workbookHashValue="KUbvezZSUPlR4UHiJ7aId8Ew2JUux2woQgCEtMOQzGBMJ7KBWWOljvz5ANJphJ/ZOkOE6cY0mK2hZv4Lu6TgWQ==" workbookSaltValue="Qk/XesamPTbavkNSiGrFeg==" workbookSpinCount="100000" lockStructure="1"/>
  <bookViews>
    <workbookView xWindow="0" yWindow="0" windowWidth="11025" windowHeight="69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<sst xmlns="http://schemas.openxmlformats.org/spreadsheetml/2006/main" count="228" uniqueCount="114">
  <si>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</si>
  <si>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</si>
  <si>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</si>
  <si>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</si>
  <si>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</si>
  <si>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</si>
  <si>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</si>
  <si>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</si>
  <si>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</si>
  <si>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</si>
  <si>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</si>
  <si>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</si>
  <si>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</si>
  <si>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</si>
  <si>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</si>
  <si>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</si>
  <si>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</si>
  <si>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</si>
  <si>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</si>
  <si>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</si>
  <si>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</si>
  <si>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</si>
  <si>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</si>
  <si>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</si>
  <si>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</si>
  <si>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</si>
  <si>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</si>
  <si>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</si>
  <si>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</si>
  <si>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</si>
  <si>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</si>
  <si>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</si>
  <si>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</si>
  <si>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</si>
  <si>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</si>
  <si>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</si>
  <si>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</si>
  <si>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</si>
  <si>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</si>
  <si>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</si>
  <si>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</si>
  <si>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</si>
  <si>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</si>
  <si>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</si>
  <si>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</si>
  <si>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</si>
  <si>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</si>
  <si>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</si>
  <si>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</si>
  <si>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</si>
  <si>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</si>
  <si>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</si>
  <si>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</si>
  <si>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</si>
  <si>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</si>
  <si>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</si>
  <si>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</si>
  <si>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</si>
  <si>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</si>
  <si>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</si>
  <si>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</si>
  <si>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</si>
  <si>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</si>
  <si>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</si>
  <si>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</si>
  <si>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</si>
  <si>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</si>
  <si>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</si>
  <si>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</si>
  <si>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</si>
  <si>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</si>
  <si>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</si>
  <si>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</si>
  <si>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</si>
  <si>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</si>
  <si>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</si>
  <si>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</si>
  <si>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</si>
  <si>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</si>
  <si>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</si>
  <si>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</si>
  <si>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</si>
  <si>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</si>
  <si>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</si>
  <si>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</si>
  <si>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</si>
  <si>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</si>
  <si>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</si>
  <si>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</si>
  <si>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</si>
  <si>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</si>
  <si>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</si>
  <si>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</si>
  <si>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</si>
  <si>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</si>
  <si>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</si>
  <si>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</si>
  <si>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</si>
  <si>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川内村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</si>
  <si>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</si>
  <si>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</si>
  <si>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</si>
  <si>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</si>
  <si>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</si>
  <si>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</si>
  <si>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</si>
  <si>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</si>
  <si>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</si>
  <si>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</si>
  <si>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</si>
  <si>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</si>
  <si>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23年に発生した東日本大震災以降、原子力発電所の事故による村民の避難に伴い、施設使用料免除、一部基本料金のみ徴収として来たため、単年度の収支額が著しく減少していたが、徐々に帰村者が増加し、回復傾向となっている。これにより、料金水準の適切性についても類似団体平均値に近づき適正なものになっている。
　平成27年度からは帰村者に対しての人員割の料金徴収が再開され、原子力損害賠償による歳入もあったため、経費回収率が上昇したが、平成29年度に村内の除染作業員宿舎の解体により使用人員数が減少したため収益が減少している。
　平成30年度においては、未収金の徴収事務を精力的に進めたこともあり、経費回収率等の上昇につながったと思われる。
　債務残高は順調に返済が進んでおり、年々減少し令和16年度を目途に完済する見通しである。
　</t>
    <rPh sb="208" eb="210">
      <t>ジョウショウ</t>
    </rPh>
    <rPh sb="261" eb="263">
      <t>ヘイセイ</t>
    </rPh>
    <rPh sb="265" eb="267">
      <t>ネンド</t>
    </rPh>
    <rPh sb="273" eb="276">
      <t>ミシュウキン</t>
    </rPh>
    <rPh sb="277" eb="279">
      <t>チョウシュウ</t>
    </rPh>
    <rPh sb="279" eb="281">
      <t>ジム</t>
    </rPh>
    <rPh sb="282" eb="285">
      <t>セイリョクテキ</t>
    </rPh>
    <rPh sb="286" eb="287">
      <t>スス</t>
    </rPh>
    <rPh sb="295" eb="297">
      <t>ケイヒ</t>
    </rPh>
    <rPh sb="297" eb="299">
      <t>カイシュウ</t>
    </rPh>
    <rPh sb="299" eb="300">
      <t>リツ</t>
    </rPh>
    <rPh sb="300" eb="301">
      <t>ナド</t>
    </rPh>
    <rPh sb="302" eb="304">
      <t>ジョウショウ</t>
    </rPh>
    <rPh sb="311" eb="312">
      <t>オモ</t>
    </rPh>
    <rPh sb="340" eb="342">
      <t>レイワ</t>
    </rPh>
    <phoneticPr fontId="4"/>
  </si>
  <si>
    <t>　該当する数値は無いものの、川内村農業集落排水施設の建設から20年以上が経過し、汚水汲み上げのポンプや、水位計などの機器に故障が増えており、随時修繕対応しているが、今後も経年劣化とともに増加するものと思われる。
　管渠については、東日本大震災後に管渠の修繕工事等を行っているが、地盤の変化などにより、今後管渠の詰り等が発生する可能性もあり、更には経年劣化による管渠の破損等も心配される。</t>
  </si>
  <si>
    <t xml:space="preserve">  農業集落排水施設の完成から20年という歳月が経過し、経年劣化による施設の破損・故障などは避けられないものになってきており、今後施設の更新について進めていかなければならない。
　また、東日本大震災に伴う原子力発電所の事故により、大半の村民が避難を余儀なくされ、現在徐々に帰村が進みつつあるが、震災前の水準には達しておらず、高齢化等の影響もあり料金収入の減少も問題となる事から、今後の施設維持のためにも更なる健全化が求められてい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</si>
</sst>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25-4D8E-B3AE-2533A4275CA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8E25-4D8E-B3AE-2533A4275CA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formatCode="#,##0.00;&quot;△&quot;#,##0.00;&quot;-&quot;">
                  <c:v>28.98</c:v>
                </c:pt>
                <c:pt idx="3" formatCode="#,##0.00;&quot;△&quot;#,##0.00;&quot;-&quot;">
                  <c:v>29.99</c:v>
                </c:pt>
                <c:pt idx="4" formatCode="#,##0.00;&quot;△&quot;#,##0.00;&quot;-&quot;">
                  <c:v>28.41</c:v>
                </c:pt>
              </c:numCache>
            </c:numRef>
          </c:val>
          <c:extLst>
            <c:ext xmlns:c16="http://schemas.microsoft.com/office/drawing/2014/chart" uri="{C3380CC4-5D6E-409C-BE32-E72D297353CC}">
              <c16:uniqueId val="{00000000-04A3-40FC-9840-9019DB8D6EE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04A3-40FC-9840-9019DB8D6EE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9D3-48AB-8A73-A369DC059FF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A9D3-48AB-8A73-A369DC059FF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107.33</c:v>
                </c:pt>
                <c:pt idx="1">
                  <c:v>90.16</c:v>
                </c:pt>
                <c:pt idx="2">
                  <c:v>92.33</c:v>
                </c:pt>
                <c:pt idx="3">
                  <c:v>78.099999999999994</c:v>
                </c:pt>
                <c:pt idx="4">
                  <c:v>99.71</c:v>
                </c:pt>
              </c:numCache>
            </c:numRef>
          </c:val>
          <c:extLst>
            <c:ext xmlns:c16="http://schemas.microsoft.com/office/drawing/2014/chart" uri="{C3380CC4-5D6E-409C-BE32-E72D297353CC}">
              <c16:uniqueId val="{00000000-8334-4DE3-8CFC-D4DA4887C13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34-4DE3-8CFC-D4DA4887C13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DF-4415-943D-FE7BB69116F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DF-4415-943D-FE7BB69116F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9D-4894-AAD2-E5596386731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9D-4894-AAD2-E5596386731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BE-40A5-B18E-944A200A824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BE-40A5-B18E-944A200A824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60-47A8-881A-79BF6D569D0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60-47A8-881A-79BF6D569D0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7D-4009-983E-DA90FD02E6D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2E7D-4009-983E-DA90FD02E6D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38.82</c:v>
                </c:pt>
                <c:pt idx="1">
                  <c:v>66.569999999999993</c:v>
                </c:pt>
                <c:pt idx="2">
                  <c:v>39.67</c:v>
                </c:pt>
                <c:pt idx="3">
                  <c:v>45.33</c:v>
                </c:pt>
                <c:pt idx="4">
                  <c:v>98.87</c:v>
                </c:pt>
              </c:numCache>
            </c:numRef>
          </c:val>
          <c:extLst>
            <c:ext xmlns:c16="http://schemas.microsoft.com/office/drawing/2014/chart" uri="{C3380CC4-5D6E-409C-BE32-E72D297353CC}">
              <c16:uniqueId val="{00000000-3155-4312-8342-CC2BE191EE4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3155-4312-8342-CC2BE191EE4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352.24</c:v>
                </c:pt>
                <c:pt idx="1">
                  <c:v>345.21</c:v>
                </c:pt>
                <c:pt idx="2">
                  <c:v>333.77</c:v>
                </c:pt>
                <c:pt idx="3">
                  <c:v>273.91000000000003</c:v>
                </c:pt>
                <c:pt idx="4">
                  <c:v>150</c:v>
                </c:pt>
              </c:numCache>
            </c:numRef>
          </c:val>
          <c:extLst>
            <c:ext xmlns:c16="http://schemas.microsoft.com/office/drawing/2014/chart" uri="{C3380CC4-5D6E-409C-BE32-E72D297353CC}">
              <c16:uniqueId val="{00000000-6E40-4294-B7B0-324EBB88498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6E40-4294-B7B0-324EBB88498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川内村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2654</v>
      </c>
      <c r="AM8" s="68"/>
      <c r="AN8" s="68"/>
      <c r="AO8" s="68"/>
      <c r="AP8" s="68"/>
      <c r="AQ8" s="68"/>
      <c r="AR8" s="68"/>
      <c r="AS8" s="68"/>
      <c r="AT8" s="67">
        <f>データ!T6</f>
        <v>197.35</v>
      </c>
      <c r="AU8" s="67"/>
      <c r="AV8" s="67"/>
      <c r="AW8" s="67"/>
      <c r="AX8" s="67"/>
      <c r="AY8" s="67"/>
      <c r="AZ8" s="67"/>
      <c r="BA8" s="67"/>
      <c r="BB8" s="67">
        <f>データ!U6</f>
        <v>13.45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106.59</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1100</v>
      </c>
      <c r="AM10" s="68"/>
      <c r="AN10" s="68"/>
      <c r="AO10" s="68"/>
      <c r="AP10" s="68"/>
      <c r="AQ10" s="68"/>
      <c r="AR10" s="68"/>
      <c r="AS10" s="68"/>
      <c r="AT10" s="67">
        <f>データ!W6</f>
        <v>1.83</v>
      </c>
      <c r="AU10" s="67"/>
      <c r="AV10" s="67"/>
      <c r="AW10" s="67"/>
      <c r="AX10" s="67"/>
      <c r="AY10" s="67"/>
      <c r="AZ10" s="67"/>
      <c r="BA10" s="67"/>
      <c r="BB10" s="67">
        <f>データ!X6</f>
        <v>601.09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44</v>
      </c>
      <c r="O86" s="26" t="str">
        <f>データ!EO6</f>
        <v>【0.02】</v>
      </c>
    </row>
  </sheetData>
  <sheetProtection algorithmName="SHA-512" hashValue="PuGwoOodUWdBuzuDEVEcvkMfjL/QL432wfJTMYQEBmF/XbDJaL+xWCBQYcUrl0ELF2tnd0ku6kKzEUgdvc6bqA==" saltValue="/gmC9ijUwxROUHB9QP6z6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75442</v>
      </c>
      <c r="D6" s="33">
        <f t="shared" si="3"/>
        <v>47</v>
      </c>
      <c r="E6" s="33">
        <f t="shared" si="3"/>
        <v>17</v>
      </c>
      <c r="F6" s="33">
        <f t="shared" si="3"/>
        <v>5</v>
      </c>
      <c r="G6" s="33">
        <f t="shared" si="3"/>
        <v>0</v>
      </c>
      <c r="H6" s="33" t="str">
        <f t="shared" si="3"/>
        <v>福島県　川内村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106.59</v>
      </c>
      <c r="Q6" s="34">
        <f t="shared" si="3"/>
        <v>100</v>
      </c>
      <c r="R6" s="34">
        <f t="shared" si="3"/>
        <v>3780</v>
      </c>
      <c r="S6" s="34">
        <f t="shared" si="3"/>
        <v>2654</v>
      </c>
      <c r="T6" s="34">
        <f t="shared" si="3"/>
        <v>197.35</v>
      </c>
      <c r="U6" s="34">
        <f t="shared" si="3"/>
        <v>13.45</v>
      </c>
      <c r="V6" s="34">
        <f t="shared" si="3"/>
        <v>1100</v>
      </c>
      <c r="W6" s="34">
        <f t="shared" si="3"/>
        <v>1.83</v>
      </c>
      <c r="X6" s="34">
        <f t="shared" si="3"/>
        <v>601.09</v>
      </c>
      <c r="Y6" s="35">
        <f>IF(Y7="",NA(),Y7)</f>
        <v>107.33</v>
      </c>
      <c r="Z6" s="35">
        <f t="shared" ref="Z6:AH6" si="4">IF(Z7="",NA(),Z7)</f>
        <v>90.16</v>
      </c>
      <c r="AA6" s="35">
        <f t="shared" si="4"/>
        <v>92.33</v>
      </c>
      <c r="AB6" s="35">
        <f t="shared" si="4"/>
        <v>78.099999999999994</v>
      </c>
      <c r="AC6" s="35">
        <f t="shared" si="4"/>
        <v>99.71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38.82</v>
      </c>
      <c r="BR6" s="35">
        <f t="shared" ref="BR6:BZ6" si="8">IF(BR7="",NA(),BR7)</f>
        <v>66.569999999999993</v>
      </c>
      <c r="BS6" s="35">
        <f t="shared" si="8"/>
        <v>39.67</v>
      </c>
      <c r="BT6" s="35">
        <f t="shared" si="8"/>
        <v>45.33</v>
      </c>
      <c r="BU6" s="35">
        <f t="shared" si="8"/>
        <v>98.87</v>
      </c>
      <c r="BV6" s="35">
        <f t="shared" si="8"/>
        <v>50.82</v>
      </c>
      <c r="BW6" s="35">
        <f t="shared" si="8"/>
        <v>52.19</v>
      </c>
      <c r="BX6" s="35">
        <f t="shared" si="8"/>
        <v>55.32</v>
      </c>
      <c r="BY6" s="35">
        <f t="shared" si="8"/>
        <v>59.8</v>
      </c>
      <c r="BZ6" s="35">
        <f t="shared" si="8"/>
        <v>57.77</v>
      </c>
      <c r="CA6" s="34" t="str">
        <f>IF(CA7="","",IF(CA7="-","【-】","【"&amp;SUBSTITUTE(TEXT(CA7,"#,##0.00"),"-","△")&amp;"】"))</f>
        <v>【59.51】</v>
      </c>
      <c r="CB6" s="35">
        <f>IF(CB7="",NA(),CB7)</f>
        <v>352.24</v>
      </c>
      <c r="CC6" s="35">
        <f t="shared" ref="CC6:CK6" si="9">IF(CC7="",NA(),CC7)</f>
        <v>345.21</v>
      </c>
      <c r="CD6" s="35">
        <f t="shared" si="9"/>
        <v>333.77</v>
      </c>
      <c r="CE6" s="35">
        <f t="shared" si="9"/>
        <v>273.91000000000003</v>
      </c>
      <c r="CF6" s="35">
        <f t="shared" si="9"/>
        <v>150</v>
      </c>
      <c r="CG6" s="35">
        <f t="shared" si="9"/>
        <v>300.52</v>
      </c>
      <c r="CH6" s="35">
        <f t="shared" si="9"/>
        <v>296.14</v>
      </c>
      <c r="CI6" s="35">
        <f t="shared" si="9"/>
        <v>283.17</v>
      </c>
      <c r="CJ6" s="35">
        <f t="shared" si="9"/>
        <v>263.76</v>
      </c>
      <c r="CK6" s="35">
        <f t="shared" si="9"/>
        <v>274.35000000000002</v>
      </c>
      <c r="CL6" s="34" t="str">
        <f>IF(CL7="","",IF(CL7="-","【-】","【"&amp;SUBSTITUTE(TEXT(CL7,"#,##0.00"),"-","△")&amp;"】"))</f>
        <v>【261.46】</v>
      </c>
      <c r="CM6" s="34">
        <f>IF(CM7="",NA(),CM7)</f>
        <v>0</v>
      </c>
      <c r="CN6" s="34">
        <f t="shared" ref="CN6:CV6" si="10">IF(CN7="",NA(),CN7)</f>
        <v>0</v>
      </c>
      <c r="CO6" s="35">
        <f t="shared" si="10"/>
        <v>28.98</v>
      </c>
      <c r="CP6" s="35">
        <f t="shared" si="10"/>
        <v>29.99</v>
      </c>
      <c r="CQ6" s="35">
        <f t="shared" si="10"/>
        <v>28.41</v>
      </c>
      <c r="CR6" s="35">
        <f t="shared" si="10"/>
        <v>53.24</v>
      </c>
      <c r="CS6" s="35">
        <f t="shared" si="10"/>
        <v>52.31</v>
      </c>
      <c r="CT6" s="35">
        <f t="shared" si="10"/>
        <v>60.65</v>
      </c>
      <c r="CU6" s="35">
        <f t="shared" si="10"/>
        <v>51.75</v>
      </c>
      <c r="CV6" s="35">
        <f t="shared" si="10"/>
        <v>50.68</v>
      </c>
      <c r="CW6" s="34" t="str">
        <f>IF(CW7="","",IF(CW7="-","【-】","【"&amp;SUBSTITUTE(TEXT(CW7,"#,##0.00"),"-","△")&amp;"】"))</f>
        <v>【52.23】</v>
      </c>
      <c r="CX6" s="35">
        <f>IF(CX7="",NA(),CX7)</f>
        <v>100</v>
      </c>
      <c r="CY6" s="35">
        <f t="shared" ref="CY6:DG6" si="11">IF(CY7="",NA(),CY7)</f>
        <v>100</v>
      </c>
      <c r="CZ6" s="35">
        <f t="shared" si="11"/>
        <v>100</v>
      </c>
      <c r="DA6" s="35">
        <f t="shared" si="11"/>
        <v>100</v>
      </c>
      <c r="DB6" s="35">
        <f t="shared" si="11"/>
        <v>100</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75442</v>
      </c>
      <c r="D7" s="37">
        <v>47</v>
      </c>
      <c r="E7" s="37">
        <v>17</v>
      </c>
      <c r="F7" s="37">
        <v>5</v>
      </c>
      <c r="G7" s="37">
        <v>0</v>
      </c>
      <c r="H7" s="37" t="s">
        <v>98</v>
      </c>
      <c r="I7" s="37" t="s">
        <v>99</v>
      </c>
      <c r="J7" s="37" t="s">
        <v>100</v>
      </c>
      <c r="K7" s="37" t="s">
        <v>101</v>
      </c>
      <c r="L7" s="37" t="s">
        <v>102</v>
      </c>
      <c r="M7" s="37" t="s">
        <v>103</v>
      </c>
      <c r="N7" s="38" t="s">
        <v>104</v>
      </c>
      <c r="O7" s="38" t="s">
        <v>105</v>
      </c>
      <c r="P7" s="38">
        <v>106.59</v>
      </c>
      <c r="Q7" s="38">
        <v>100</v>
      </c>
      <c r="R7" s="38">
        <v>3780</v>
      </c>
      <c r="S7" s="38">
        <v>2654</v>
      </c>
      <c r="T7" s="38">
        <v>197.35</v>
      </c>
      <c r="U7" s="38">
        <v>13.45</v>
      </c>
      <c r="V7" s="38">
        <v>1100</v>
      </c>
      <c r="W7" s="38">
        <v>1.83</v>
      </c>
      <c r="X7" s="38">
        <v>601.09</v>
      </c>
      <c r="Y7" s="38">
        <v>107.33</v>
      </c>
      <c r="Z7" s="38">
        <v>90.16</v>
      </c>
      <c r="AA7" s="38">
        <v>92.33</v>
      </c>
      <c r="AB7" s="38">
        <v>78.099999999999994</v>
      </c>
      <c r="AC7" s="38">
        <v>99.71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38.82</v>
      </c>
      <c r="BR7" s="38">
        <v>66.569999999999993</v>
      </c>
      <c r="BS7" s="38">
        <v>39.67</v>
      </c>
      <c r="BT7" s="38">
        <v>45.33</v>
      </c>
      <c r="BU7" s="38">
        <v>98.87</v>
      </c>
      <c r="BV7" s="38">
        <v>50.82</v>
      </c>
      <c r="BW7" s="38">
        <v>52.19</v>
      </c>
      <c r="BX7" s="38">
        <v>55.32</v>
      </c>
      <c r="BY7" s="38">
        <v>59.8</v>
      </c>
      <c r="BZ7" s="38">
        <v>57.77</v>
      </c>
      <c r="CA7" s="38">
        <v>59.51</v>
      </c>
      <c r="CB7" s="38">
        <v>352.24</v>
      </c>
      <c r="CC7" s="38">
        <v>345.21</v>
      </c>
      <c r="CD7" s="38">
        <v>333.77</v>
      </c>
      <c r="CE7" s="38">
        <v>273.91000000000003</v>
      </c>
      <c r="CF7" s="38">
        <v>150</v>
      </c>
      <c r="CG7" s="38">
        <v>300.52</v>
      </c>
      <c r="CH7" s="38">
        <v>296.14</v>
      </c>
      <c r="CI7" s="38">
        <v>283.17</v>
      </c>
      <c r="CJ7" s="38">
        <v>263.76</v>
      </c>
      <c r="CK7" s="38">
        <v>274.35000000000002</v>
      </c>
      <c r="CL7" s="38">
        <v>261.45999999999998</v>
      </c>
      <c r="CM7" s="38">
        <v>0</v>
      </c>
      <c r="CN7" s="38">
        <v>0</v>
      </c>
      <c r="CO7" s="38">
        <v>28.98</v>
      </c>
      <c r="CP7" s="38">
        <v>29.99</v>
      </c>
      <c r="CQ7" s="38">
        <v>28.41</v>
      </c>
      <c r="CR7" s="38">
        <v>53.24</v>
      </c>
      <c r="CS7" s="38">
        <v>52.31</v>
      </c>
      <c r="CT7" s="38">
        <v>60.65</v>
      </c>
      <c r="CU7" s="38">
        <v>51.75</v>
      </c>
      <c r="CV7" s="38">
        <v>50.68</v>
      </c>
      <c r="CW7" s="38">
        <v>52.23</v>
      </c>
      <c r="CX7" s="38">
        <v>100</v>
      </c>
      <c r="CY7" s="38">
        <v>100</v>
      </c>
      <c r="CZ7" s="38">
        <v>100</v>
      </c>
      <c r="DA7" s="38">
        <v>100</v>
      </c>
      <c r="DB7" s="38">
        <v>100</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横田 善誉</cp:lastModifiedBy>
  <cp:lastPrinted>2020-01-31T14:34:58Z</cp:lastPrinted>
  <dcterms:created xsi:type="dcterms:W3CDTF">2019-12-05T05:17:17Z</dcterms:created>
  <dcterms:modified xsi:type="dcterms:W3CDTF">2020-01-31T14:47:16Z</dcterms:modified>
  <cp:category/>
</cp:coreProperties>
</file>