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0年度(R1年度照会)\回答\"/>
    </mc:Choice>
  </mc:AlternateContent>
  <workbookProtection workbookAlgorithmName="SHA-512" workbookHashValue="79mzJGKOFJTgg6woI862RODMmt0LKqsuRXPLEGeqjVHJl2snTIyt3R1sQF+QnRb/MvLNu6gUkHaMSyLw4NeDww==" workbookSaltValue="EWlHGg9F1A+5t0HZCzrfj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<sst xmlns="http://schemas.openxmlformats.org/spreadsheetml/2006/main" count="228" uniqueCount="112">
  <si>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</si>
  <si>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</si>
  <si>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</si>
  <si>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</si>
  <si>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</si>
  <si>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</si>
  <si>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</si>
  <si>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</si>
  <si>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</si>
  <si>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</si>
  <si>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</si>
  <si>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</si>
  <si>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</si>
  <si>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</si>
  <si>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</si>
  <si>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</si>
  <si>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</si>
  <si>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</si>
  <si>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</si>
  <si>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</si>
  <si>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</si>
  <si>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</si>
  <si>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</si>
  <si>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</si>
  <si>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</si>
  <si>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</si>
  <si>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</si>
  <si>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</si>
  <si>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</si>
  <si>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</si>
  <si>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</si>
  <si>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</si>
  <si>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</si>
  <si>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</si>
  <si>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</si>
  <si>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</si>
  <si>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</si>
  <si>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</si>
  <si>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</si>
  <si>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</si>
  <si>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</si>
  <si>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</si>
  <si>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</si>
  <si>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</si>
  <si>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</si>
  <si>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</si>
  <si>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</si>
  <si>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</si>
  <si>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</si>
  <si>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</si>
  <si>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</si>
  <si>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</si>
  <si>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</si>
  <si>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</si>
  <si>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</si>
  <si>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</si>
  <si>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</si>
  <si>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</si>
  <si>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</si>
  <si>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</si>
  <si>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</si>
  <si>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</si>
  <si>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</si>
  <si>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</si>
  <si>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</si>
  <si>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</si>
  <si>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</si>
  <si>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</si>
  <si>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</si>
  <si>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</si>
  <si>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</si>
  <si>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</si>
  <si>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</si>
  <si>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</si>
  <si>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</si>
  <si>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</si>
  <si>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</si>
  <si>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</si>
  <si>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</si>
  <si>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</si>
  <si>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</si>
  <si>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</si>
  <si>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</si>
  <si>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</si>
  <si>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</si>
  <si>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</si>
  <si>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</si>
  <si>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</si>
  <si>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</si>
  <si>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</si>
  <si>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</si>
  <si>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</si>
  <si>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</si>
  <si>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</si>
  <si>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</si>
  <si>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</si>
  <si>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</si>
  <si>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</si>
  <si>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</si>
  <si>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</si>
  <si>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</si>
  <si>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</si>
  <si>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</si>
  <si>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</si>
  <si>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</si>
  <si>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</si>
  <si>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</si>
  <si>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</si>
  <si>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</si>
  <si>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実施が最も古い小島地区で供用開始後20年が経過したことから、機器の更新が生じてくることが想定される。しかし、現時点では多少の修繕はあるものの大規模な機械設備トラブルもなく毎年のメンテナンスにより喫緊の問題は発生していない。
　今後は最適整備構想を策定し、計画的かつ効率的な老朽化対策を進めるとともに、公共下水道処理区に隣接する森野地区については、公共下水道と統合し、最適な規模の施設運営を図る。</t>
    <phoneticPr fontId="4"/>
  </si>
  <si>
    <t>　本事業は、平成4年度に事業開始し、平成21年度には全6地区が供用開始となり農集排整備事業は完了していることから、今後の事業は接続率の向上を図りつつ、処理施設の維持管理等を行っていくこととなる。水洗化率では事業実施が後半の笹川・野尻地区を除けば90％を超えており、全体の率としては88.84％となっている。
　今後の見込みでは、原則過去の整備事業で借りた地方債の償還を行いながら、施設の維持管理を継続することとなるため、各指標で大きな変動は無いと考えられるが、依然として使用料の増収は見込めず、維持管理費に加え地方債の償還があることから、継続的な一般会計繰入金は必須となる。
　各指標では経営状態が昨年度とほぼ同様のため大きな変化はないが、経費回収率及び汚水処理原価では、平成30年度に地方公営企業法適用支援業務委託料の増があったため、大規模修繕のあった平成29年度と同様に例年よりも数値の悪化が見られた。また今後は、老朽化に伴う処理施設等の修繕費が増加見込みのため、経費回収率及び汚水処理原価は徐々に悪化すると予想される。</t>
    <rPh sb="343" eb="345">
      <t>チホウ</t>
    </rPh>
    <rPh sb="345" eb="347">
      <t>コウエイ</t>
    </rPh>
    <rPh sb="347" eb="349">
      <t>キギョウ</t>
    </rPh>
    <rPh sb="349" eb="350">
      <t>ホウ</t>
    </rPh>
    <rPh sb="350" eb="352">
      <t>テキヨウ</t>
    </rPh>
    <rPh sb="352" eb="354">
      <t>シエン</t>
    </rPh>
    <rPh sb="354" eb="356">
      <t>ギョウム</t>
    </rPh>
    <rPh sb="356" eb="359">
      <t>イタクリョウ</t>
    </rPh>
    <rPh sb="360" eb="361">
      <t>ゾウ</t>
    </rPh>
    <rPh sb="368" eb="371">
      <t>ダイキボ</t>
    </rPh>
    <rPh sb="371" eb="373">
      <t>シュウゼン</t>
    </rPh>
    <rPh sb="377" eb="379">
      <t>ヘイセイ</t>
    </rPh>
    <rPh sb="381" eb="383">
      <t>ネンド</t>
    </rPh>
    <rPh sb="384" eb="386">
      <t>ドウヨウ</t>
    </rPh>
    <rPh sb="387" eb="389">
      <t>レイネン</t>
    </rPh>
    <phoneticPr fontId="4"/>
  </si>
  <si>
    <t>　現在の加入率の状況から、今後は大きな使用料の増加は見込めない状況であるため、引き続き維持管理業務等のコスト削減を図っていく。しかしながら、管理業務や汚泥処理、電気料などの経常経費についての大幅な削減は困難であり、今後ピークを迎える企業債償還元金について一般会計からの繰入れが必須であり、当面は引き続き継続していく。
　施設の維持管理では2021年度に現在、本農業集落排水処理事業で運営している森野処理区を下水道事業の野沢処理区に統廃合するため、対象処理区の使用料は減となるが、維持管理コストが使用料以上に大きく減となる見込みであり、各種指標は一時的に大きく改善する予想である。
 会計面では、健全な経営状態を目指し財務管理の明確化を図るため、令和2年度から地方公営企業法を適用する。</t>
    <rPh sb="322" eb="324">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</si>
</sst>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0F-4D75-9FD9-227723155D5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800F-4D75-9FD9-227723155D5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45.31</c:v>
                </c:pt>
                <c:pt idx="1">
                  <c:v>43.49</c:v>
                </c:pt>
                <c:pt idx="2">
                  <c:v>42.91</c:v>
                </c:pt>
                <c:pt idx="3">
                  <c:v>44.73</c:v>
                </c:pt>
                <c:pt idx="4">
                  <c:v>43.01</c:v>
                </c:pt>
              </c:numCache>
            </c:numRef>
          </c:val>
          <c:extLst>
            <c:ext xmlns:c16="http://schemas.microsoft.com/office/drawing/2014/chart" uri="{C3380CC4-5D6E-409C-BE32-E72D297353CC}">
              <c16:uniqueId val="{00000000-F91B-45E4-A59E-82E4B0A9CFD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F91B-45E4-A59E-82E4B0A9CFD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86.15</c:v>
                </c:pt>
                <c:pt idx="1">
                  <c:v>86.95</c:v>
                </c:pt>
                <c:pt idx="2">
                  <c:v>86.14</c:v>
                </c:pt>
                <c:pt idx="3">
                  <c:v>87.56</c:v>
                </c:pt>
                <c:pt idx="4">
                  <c:v>88.84</c:v>
                </c:pt>
              </c:numCache>
            </c:numRef>
          </c:val>
          <c:extLst>
            <c:ext xmlns:c16="http://schemas.microsoft.com/office/drawing/2014/chart" uri="{C3380CC4-5D6E-409C-BE32-E72D297353CC}">
              <c16:uniqueId val="{00000000-C93A-4B5E-B00A-DF96AAB0138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C93A-4B5E-B00A-DF96AAB0138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69.319999999999993</c:v>
                </c:pt>
                <c:pt idx="1">
                  <c:v>69.319999999999993</c:v>
                </c:pt>
                <c:pt idx="2">
                  <c:v>70.7</c:v>
                </c:pt>
                <c:pt idx="3">
                  <c:v>96.85</c:v>
                </c:pt>
                <c:pt idx="4">
                  <c:v>93.04</c:v>
                </c:pt>
              </c:numCache>
            </c:numRef>
          </c:val>
          <c:extLst>
            <c:ext xmlns:c16="http://schemas.microsoft.com/office/drawing/2014/chart" uri="{C3380CC4-5D6E-409C-BE32-E72D297353CC}">
              <c16:uniqueId val="{00000000-B8DD-4AB8-A853-9F2D3360E55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DD-4AB8-A853-9F2D3360E55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FA-46FA-B7A7-3F24FE72767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FA-46FA-B7A7-3F24FE72767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59-418E-85EA-6AE4C786C52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59-418E-85EA-6AE4C786C52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2F-4E70-99EB-FCD050C5E0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2F-4E70-99EB-FCD050C5E0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29-4670-B721-BA2E5FEF986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29-4670-B721-BA2E5FEF986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1627.64</c:v>
                </c:pt>
                <c:pt idx="1">
                  <c:v>1522.01</c:v>
                </c:pt>
                <c:pt idx="2">
                  <c:v>1391.41</c:v>
                </c:pt>
                <c:pt idx="3" formatCode="#,##0.00;&quot;△&quot;#,##0.00">
                  <c:v>0</c:v>
                </c:pt>
                <c:pt idx="4" formatCode="#,##0.00;&quot;△&quot;#,##0.00">
                  <c:v>0</c:v>
                </c:pt>
              </c:numCache>
            </c:numRef>
          </c:val>
          <c:extLst>
            <c:ext xmlns:c16="http://schemas.microsoft.com/office/drawing/2014/chart" uri="{C3380CC4-5D6E-409C-BE32-E72D297353CC}">
              <c16:uniqueId val="{00000000-0059-4E5F-ABE7-867EE5C9423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0059-4E5F-ABE7-867EE5C9423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50.97</c:v>
                </c:pt>
                <c:pt idx="1">
                  <c:v>50.27</c:v>
                </c:pt>
                <c:pt idx="2">
                  <c:v>100</c:v>
                </c:pt>
                <c:pt idx="3">
                  <c:v>95.93</c:v>
                </c:pt>
                <c:pt idx="4">
                  <c:v>84.03</c:v>
                </c:pt>
              </c:numCache>
            </c:numRef>
          </c:val>
          <c:extLst>
            <c:ext xmlns:c16="http://schemas.microsoft.com/office/drawing/2014/chart" uri="{C3380CC4-5D6E-409C-BE32-E72D297353CC}">
              <c16:uniqueId val="{00000000-08B2-4B8C-9F5B-036714E9A76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08B2-4B8C-9F5B-036714E9A76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363.99</c:v>
                </c:pt>
                <c:pt idx="1">
                  <c:v>379.68</c:v>
                </c:pt>
                <c:pt idx="2">
                  <c:v>193.09</c:v>
                </c:pt>
                <c:pt idx="3">
                  <c:v>193.65</c:v>
                </c:pt>
                <c:pt idx="4">
                  <c:v>227.35</c:v>
                </c:pt>
              </c:numCache>
            </c:numRef>
          </c:val>
          <c:extLst>
            <c:ext xmlns:c16="http://schemas.microsoft.com/office/drawing/2014/chart" uri="{C3380CC4-5D6E-409C-BE32-E72D297353CC}">
              <c16:uniqueId val="{00000000-CFD0-40F3-8E78-F3562B382C1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CFD0-40F3-8E78-F3562B382C1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5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西会津町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6358</v>
      </c>
      <c r="AM8" s="68"/>
      <c r="AN8" s="68"/>
      <c r="AO8" s="68"/>
      <c r="AP8" s="68"/>
      <c r="AQ8" s="68"/>
      <c r="AR8" s="68"/>
      <c r="AS8" s="68"/>
      <c r="AT8" s="67">
        <f>データ!T6</f>
        <v>298.18</v>
      </c>
      <c r="AU8" s="67"/>
      <c r="AV8" s="67"/>
      <c r="AW8" s="67"/>
      <c r="AX8" s="67"/>
      <c r="AY8" s="67"/>
      <c r="AZ8" s="67"/>
      <c r="BA8" s="67"/>
      <c r="BB8" s="67">
        <f>データ!U6</f>
        <v>21.32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30.99</v>
      </c>
      <c r="Q10" s="67"/>
      <c r="R10" s="67"/>
      <c r="S10" s="67"/>
      <c r="T10" s="67"/>
      <c r="U10" s="67"/>
      <c r="V10" s="67"/>
      <c r="W10" s="67">
        <f>データ!Q6</f>
        <v>100</v>
      </c>
      <c r="X10" s="67"/>
      <c r="Y10" s="67"/>
      <c r="Z10" s="67"/>
      <c r="AA10" s="67"/>
      <c r="AB10" s="67"/>
      <c r="AC10" s="67"/>
      <c r="AD10" s="68">
        <f>データ!R6</f>
        <v>4644</v>
      </c>
      <c r="AE10" s="68"/>
      <c r="AF10" s="68"/>
      <c r="AG10" s="68"/>
      <c r="AH10" s="68"/>
      <c r="AI10" s="68"/>
      <c r="AJ10" s="68"/>
      <c r="AK10" s="2"/>
      <c r="AL10" s="68">
        <f>データ!V6</f>
        <v>1944</v>
      </c>
      <c r="AM10" s="68"/>
      <c r="AN10" s="68"/>
      <c r="AO10" s="68"/>
      <c r="AP10" s="68"/>
      <c r="AQ10" s="68"/>
      <c r="AR10" s="68"/>
      <c r="AS10" s="68"/>
      <c r="AT10" s="67">
        <f>データ!W6</f>
        <v>1.66</v>
      </c>
      <c r="AU10" s="67"/>
      <c r="AV10" s="67"/>
      <c r="AW10" s="67"/>
      <c r="AX10" s="67"/>
      <c r="AY10" s="67"/>
      <c r="AZ10" s="67"/>
      <c r="BA10" s="67"/>
      <c r="BB10" s="67">
        <f>データ!X6</f>
        <v>1171.08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HSzWwUbhD/xuYjaI/ksbbW8BVU1d1cwHz1IZRWAdvNVWl0s9huPQMHTbOgCdmgFOpi05cwNAUVK8wBCFGi/owQ==" saltValue="jl+417jN5BwKapmfv/7Q0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2018</v>
      </c>
      <c r="C6" s="33">
        <f t="shared" ref="C6:X6" si="3">C7</f>
        <v>74055</v>
      </c>
      <c r="D6" s="33">
        <f t="shared" si="3"/>
        <v>47</v>
      </c>
      <c r="E6" s="33">
        <f t="shared" si="3"/>
        <v>17</v>
      </c>
      <c r="F6" s="33">
        <f t="shared" si="3"/>
        <v>5</v>
      </c>
      <c r="G6" s="33">
        <f t="shared" si="3"/>
        <v>0</v>
      </c>
      <c r="H6" s="33" t="str">
        <f t="shared" si="3"/>
        <v>福島県　西会津町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30.99</v>
      </c>
      <c r="Q6" s="34">
        <f t="shared" si="3"/>
        <v>100</v>
      </c>
      <c r="R6" s="34">
        <f t="shared" si="3"/>
        <v>4644</v>
      </c>
      <c r="S6" s="34">
        <f t="shared" si="3"/>
        <v>6358</v>
      </c>
      <c r="T6" s="34">
        <f t="shared" si="3"/>
        <v>298.18</v>
      </c>
      <c r="U6" s="34">
        <f t="shared" si="3"/>
        <v>21.32</v>
      </c>
      <c r="V6" s="34">
        <f t="shared" si="3"/>
        <v>1944</v>
      </c>
      <c r="W6" s="34">
        <f t="shared" si="3"/>
        <v>1.66</v>
      </c>
      <c r="X6" s="34">
        <f t="shared" si="3"/>
        <v>1171.08</v>
      </c>
      <c r="Y6" s="35">
        <f>IF(Y7="",NA(),Y7)</f>
        <v>69.319999999999993</v>
      </c>
      <c r="Z6" s="35">
        <f t="shared" ref="Z6:AH6" si="4">IF(Z7="",NA(),Z7)</f>
        <v>69.319999999999993</v>
      </c>
      <c r="AA6" s="35">
        <f t="shared" si="4"/>
        <v>70.7</v>
      </c>
      <c r="AB6" s="35">
        <f t="shared" si="4"/>
        <v>96.85</v>
      </c>
      <c r="AC6" s="35">
        <f t="shared" si="4"/>
        <v>93.04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1627.64</v>
      </c>
      <c r="BG6" s="35">
        <f t="shared" ref="BG6:BO6" si="7">IF(BG7="",NA(),BG7)</f>
        <v>1522.01</v>
      </c>
      <c r="BH6" s="35">
        <f t="shared" si="7"/>
        <v>1391.41</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50.97</v>
      </c>
      <c r="BR6" s="35">
        <f t="shared" ref="BR6:BZ6" si="8">IF(BR7="",NA(),BR7)</f>
        <v>50.27</v>
      </c>
      <c r="BS6" s="35">
        <f t="shared" si="8"/>
        <v>100</v>
      </c>
      <c r="BT6" s="35">
        <f t="shared" si="8"/>
        <v>95.93</v>
      </c>
      <c r="BU6" s="35">
        <f t="shared" si="8"/>
        <v>84.03</v>
      </c>
      <c r="BV6" s="35">
        <f t="shared" si="8"/>
        <v>50.82</v>
      </c>
      <c r="BW6" s="35">
        <f t="shared" si="8"/>
        <v>52.19</v>
      </c>
      <c r="BX6" s="35">
        <f t="shared" si="8"/>
        <v>55.32</v>
      </c>
      <c r="BY6" s="35">
        <f t="shared" si="8"/>
        <v>59.8</v>
      </c>
      <c r="BZ6" s="35">
        <f t="shared" si="8"/>
        <v>57.77</v>
      </c>
      <c r="CA6" s="34" t="str">
        <f>IF(CA7="","",IF(CA7="-","【-】","【"&amp;SUBSTITUTE(TEXT(CA7,"#,##0.00"),"-","△")&amp;"】"))</f>
        <v>【59.51】</v>
      </c>
      <c r="CB6" s="35">
        <f>IF(CB7="",NA(),CB7)</f>
        <v>363.99</v>
      </c>
      <c r="CC6" s="35">
        <f t="shared" ref="CC6:CK6" si="9">IF(CC7="",NA(),CC7)</f>
        <v>379.68</v>
      </c>
      <c r="CD6" s="35">
        <f t="shared" si="9"/>
        <v>193.09</v>
      </c>
      <c r="CE6" s="35">
        <f t="shared" si="9"/>
        <v>193.65</v>
      </c>
      <c r="CF6" s="35">
        <f t="shared" si="9"/>
        <v>227.35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45.31</v>
      </c>
      <c r="CN6" s="35">
        <f t="shared" ref="CN6:CV6" si="10">IF(CN7="",NA(),CN7)</f>
        <v>43.49</v>
      </c>
      <c r="CO6" s="35">
        <f t="shared" si="10"/>
        <v>42.91</v>
      </c>
      <c r="CP6" s="35">
        <f t="shared" si="10"/>
        <v>44.73</v>
      </c>
      <c r="CQ6" s="35">
        <f t="shared" si="10"/>
        <v>43.01</v>
      </c>
      <c r="CR6" s="35">
        <f t="shared" si="10"/>
        <v>53.24</v>
      </c>
      <c r="CS6" s="35">
        <f t="shared" si="10"/>
        <v>52.31</v>
      </c>
      <c r="CT6" s="35">
        <f t="shared" si="10"/>
        <v>60.65</v>
      </c>
      <c r="CU6" s="35">
        <f t="shared" si="10"/>
        <v>51.75</v>
      </c>
      <c r="CV6" s="35">
        <f t="shared" si="10"/>
        <v>50.68</v>
      </c>
      <c r="CW6" s="34" t="str">
        <f>IF(CW7="","",IF(CW7="-","【-】","【"&amp;SUBSTITUTE(TEXT(CW7,"#,##0.00"),"-","△")&amp;"】"))</f>
        <v>【52.23】</v>
      </c>
      <c r="CX6" s="35">
        <f>IF(CX7="",NA(),CX7)</f>
        <v>86.15</v>
      </c>
      <c r="CY6" s="35">
        <f t="shared" ref="CY6:DG6" si="11">IF(CY7="",NA(),CY7)</f>
        <v>86.95</v>
      </c>
      <c r="CZ6" s="35">
        <f t="shared" si="11"/>
        <v>86.14</v>
      </c>
      <c r="DA6" s="35">
        <f t="shared" si="11"/>
        <v>87.56</v>
      </c>
      <c r="DB6" s="35">
        <f t="shared" si="11"/>
        <v>88.84</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74055</v>
      </c>
      <c r="D7" s="37">
        <v>47</v>
      </c>
      <c r="E7" s="37">
        <v>17</v>
      </c>
      <c r="F7" s="37">
        <v>5</v>
      </c>
      <c r="G7" s="37">
        <v>0</v>
      </c>
      <c r="H7" s="37" t="s">
        <v>96</v>
      </c>
      <c r="I7" s="37" t="s">
        <v>97</v>
      </c>
      <c r="J7" s="37" t="s">
        <v>98</v>
      </c>
      <c r="K7" s="37" t="s">
        <v>99</v>
      </c>
      <c r="L7" s="37" t="s">
        <v>100</v>
      </c>
      <c r="M7" s="37" t="s">
        <v>101</v>
      </c>
      <c r="N7" s="38" t="s">
        <v>102</v>
      </c>
      <c r="O7" s="38" t="s">
        <v>103</v>
      </c>
      <c r="P7" s="38">
        <v>30.99</v>
      </c>
      <c r="Q7" s="38">
        <v>100</v>
      </c>
      <c r="R7" s="38">
        <v>4644</v>
      </c>
      <c r="S7" s="38">
        <v>6358</v>
      </c>
      <c r="T7" s="38">
        <v>298.18</v>
      </c>
      <c r="U7" s="38">
        <v>21.32</v>
      </c>
      <c r="V7" s="38">
        <v>1944</v>
      </c>
      <c r="W7" s="38">
        <v>1.66</v>
      </c>
      <c r="X7" s="38">
        <v>1171.08</v>
      </c>
      <c r="Y7" s="38">
        <v>69.319999999999993</v>
      </c>
      <c r="Z7" s="38">
        <v>69.319999999999993</v>
      </c>
      <c r="AA7" s="38">
        <v>70.7</v>
      </c>
      <c r="AB7" s="38">
        <v>96.85</v>
      </c>
      <c r="AC7" s="38">
        <v>93.04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1627.64</v>
      </c>
      <c r="BG7" s="38">
        <v>1522.01</v>
      </c>
      <c r="BH7" s="38">
        <v>1391.41</v>
      </c>
      <c r="BI7" s="38">
        <v>0</v>
      </c>
      <c r="BJ7" s="38">
        <v>0</v>
      </c>
      <c r="BK7" s="38">
        <v>1044.8</v>
      </c>
      <c r="BL7" s="38">
        <v>1081.8</v>
      </c>
      <c r="BM7" s="38">
        <v>974.93</v>
      </c>
      <c r="BN7" s="38">
        <v>855.8</v>
      </c>
      <c r="BO7" s="38">
        <v>789.46</v>
      </c>
      <c r="BP7" s="38">
        <v>747.76</v>
      </c>
      <c r="BQ7" s="38">
        <v>50.97</v>
      </c>
      <c r="BR7" s="38">
        <v>50.27</v>
      </c>
      <c r="BS7" s="38">
        <v>100</v>
      </c>
      <c r="BT7" s="38">
        <v>95.93</v>
      </c>
      <c r="BU7" s="38">
        <v>84.03</v>
      </c>
      <c r="BV7" s="38">
        <v>50.82</v>
      </c>
      <c r="BW7" s="38">
        <v>52.19</v>
      </c>
      <c r="BX7" s="38">
        <v>55.32</v>
      </c>
      <c r="BY7" s="38">
        <v>59.8</v>
      </c>
      <c r="BZ7" s="38">
        <v>57.77</v>
      </c>
      <c r="CA7" s="38">
        <v>59.51</v>
      </c>
      <c r="CB7" s="38">
        <v>363.99</v>
      </c>
      <c r="CC7" s="38">
        <v>379.68</v>
      </c>
      <c r="CD7" s="38">
        <v>193.09</v>
      </c>
      <c r="CE7" s="38">
        <v>193.65</v>
      </c>
      <c r="CF7" s="38">
        <v>227.35</v>
      </c>
      <c r="CG7" s="38">
        <v>300.52</v>
      </c>
      <c r="CH7" s="38">
        <v>296.14</v>
      </c>
      <c r="CI7" s="38">
        <v>283.17</v>
      </c>
      <c r="CJ7" s="38">
        <v>263.76</v>
      </c>
      <c r="CK7" s="38">
        <v>274.35000000000002</v>
      </c>
      <c r="CL7" s="38">
        <v>261.45999999999998</v>
      </c>
      <c r="CM7" s="38">
        <v>45.31</v>
      </c>
      <c r="CN7" s="38">
        <v>43.49</v>
      </c>
      <c r="CO7" s="38">
        <v>42.91</v>
      </c>
      <c r="CP7" s="38">
        <v>44.73</v>
      </c>
      <c r="CQ7" s="38">
        <v>43.01</v>
      </c>
      <c r="CR7" s="38">
        <v>53.24</v>
      </c>
      <c r="CS7" s="38">
        <v>52.31</v>
      </c>
      <c r="CT7" s="38">
        <v>60.65</v>
      </c>
      <c r="CU7" s="38">
        <v>51.75</v>
      </c>
      <c r="CV7" s="38">
        <v>50.68</v>
      </c>
      <c r="CW7" s="38">
        <v>52.23</v>
      </c>
      <c r="CX7" s="38">
        <v>86.15</v>
      </c>
      <c r="CY7" s="38">
        <v>86.95</v>
      </c>
      <c r="CZ7" s="38">
        <v>86.14</v>
      </c>
      <c r="DA7" s="38">
        <v>87.56</v>
      </c>
      <c r="DB7" s="38">
        <v>88.84</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in219</cp:lastModifiedBy>
  <cp:lastPrinted>2020-01-21T01:07:14Z</cp:lastPrinted>
  <dcterms:created xsi:type="dcterms:W3CDTF">2019-12-05T05:17:00Z</dcterms:created>
  <dcterms:modified xsi:type="dcterms:W3CDTF">2020-01-21T01:07:14Z</dcterms:modified>
  <cp:category/>
</cp:coreProperties>
</file>