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041\Desktop\【経営比較分析表】2018_074021_47_1718\"/>
    </mc:Choice>
  </mc:AlternateContent>
  <workbookProtection workbookAlgorithmName="SHA-512" workbookHashValue="DXCvBpv/WuGHCP3nXzo1wmAx+WdvTuAEMmNQU0sbBAu6ADnvJs7apq36ctjJzzAikRqstwbJAGcBfDIBf2Ck/A==" workbookSaltValue="ph9wp3K/zUNXFBfgRtMNMg==" workbookSpinCount="100000" lockStructure="1"/>
  <bookViews>
    <workbookView xWindow="0" yWindow="0" windowWidth="15360" windowHeight="7635"/>
  </bookViews>
  <sheets>
    <sheet name="法非適用_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I85" i="4"/>
  <c r="H85" i="4"/>
  <c r="BB10" i="4"/>
  <c r="AT10" i="4"/>
  <c r="AL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<sst xmlns="http://schemas.openxmlformats.org/spreadsheetml/2006/main" count="225" uniqueCount="112">
  <si>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</si>
  <si>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</si>
  <si>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</si>
  <si>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</si>
  <si>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</si>
  <si>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</si>
  <si>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</si>
  <si>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</si>
  <si>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</si>
  <si>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</si>
  <si>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</si>
  <si>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</si>
  <si>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</si>
  <si>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</si>
  <si>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</si>
  <si>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</si>
  <si>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</si>
  <si>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</si>
  <si>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</si>
  <si>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</si>
  <si>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</si>
  <si>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</si>
  <si>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</si>
  <si>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</si>
  <si>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</si>
  <si>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</si>
  <si>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</si>
  <si>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</si>
  <si>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</si>
  <si>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</si>
  <si>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</si>
  <si>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</si>
  <si>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</si>
  <si>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</si>
  <si>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</si>
  <si>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</si>
  <si>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</si>
  <si>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</si>
  <si>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</si>
  <si>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</si>
  <si>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</si>
  <si>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</si>
  <si>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</si>
  <si>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</si>
  <si>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</si>
  <si>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</si>
  <si>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</si>
  <si>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</si>
  <si>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</si>
  <si>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</si>
  <si>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</si>
  <si>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</si>
  <si>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</si>
  <si>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</si>
  <si>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</si>
  <si>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</si>
  <si>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</si>
  <si>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</si>
  <si>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</si>
  <si>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</si>
  <si>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</si>
  <si>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</si>
  <si>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</si>
  <si>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</si>
  <si>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</si>
  <si>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</si>
  <si>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</si>
  <si>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</si>
  <si>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</si>
  <si>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</si>
  <si>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</si>
  <si>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</si>
  <si>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</si>
  <si>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</si>
  <si>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</si>
  <si>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</si>
  <si>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</si>
  <si>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</si>
  <si>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</si>
  <si>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</si>
  <si>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</si>
  <si>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</si>
  <si>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</si>
  <si>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</si>
  <si>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</si>
  <si>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</si>
  <si>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</si>
  <si>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</si>
  <si>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</si>
  <si>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</si>
  <si>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</si>
  <si>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</si>
  <si>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</si>
  <si>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</si>
  <si>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</si>
  <si>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</si>
  <si>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北塩原村</t>
  </si>
  <si>
    <t>法非適用</t>
  </si>
  <si>
    <t>水道事業</t>
  </si>
  <si>
    <t>簡易水道事業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</si>
  <si>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</si>
  <si>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</si>
  <si>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</si>
  <si>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</si>
  <si>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</si>
  <si>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</si>
  <si>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</si>
  <si>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</si>
  <si>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</si>
  <si>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前年度と比較し、主に修繕料、委託料での支出増により、料金回収率や給水原価等に影響が出ている。施設利用率、有収率は前年度とほぼ同値だが、類似団体平均よりも低い値で推移している状況。</t>
    <rPh sb="0" eb="3">
      <t>ゼンネンド</t>
    </rPh>
    <rPh sb="4" eb="6">
      <t>ヒカク</t>
    </rPh>
    <rPh sb="8" eb="9">
      <t>オモ</t>
    </rPh>
    <rPh sb="10" eb="12">
      <t>シュウゼン</t>
    </rPh>
    <rPh sb="12" eb="13">
      <t>リョウ</t>
    </rPh>
    <rPh sb="14" eb="17">
      <t>イタクリョウ</t>
    </rPh>
    <rPh sb="19" eb="22">
      <t>シシュツゾウ</t>
    </rPh>
    <rPh sb="26" eb="28">
      <t>リョウキン</t>
    </rPh>
    <rPh sb="28" eb="30">
      <t>カイシュウ</t>
    </rPh>
    <rPh sb="30" eb="31">
      <t>リツ</t>
    </rPh>
    <rPh sb="32" eb="34">
      <t>キュウスイ</t>
    </rPh>
    <rPh sb="34" eb="36">
      <t>ゲンカ</t>
    </rPh>
    <rPh sb="36" eb="37">
      <t>トウ</t>
    </rPh>
    <rPh sb="38" eb="40">
      <t>エイキョウ</t>
    </rPh>
    <rPh sb="41" eb="42">
      <t>デ</t>
    </rPh>
    <rPh sb="46" eb="48">
      <t>シセツ</t>
    </rPh>
    <rPh sb="48" eb="50">
      <t>リヨウ</t>
    </rPh>
    <rPh sb="50" eb="51">
      <t>リツ</t>
    </rPh>
    <rPh sb="52" eb="55">
      <t>ユウシュウリツ</t>
    </rPh>
    <rPh sb="56" eb="58">
      <t>ゼンネン</t>
    </rPh>
    <rPh sb="58" eb="59">
      <t>ド</t>
    </rPh>
    <rPh sb="62" eb="64">
      <t>ドウチ</t>
    </rPh>
    <rPh sb="67" eb="69">
      <t>ルイジ</t>
    </rPh>
    <rPh sb="69" eb="71">
      <t>ダンタイ</t>
    </rPh>
    <rPh sb="71" eb="73">
      <t>ヘイキン</t>
    </rPh>
    <rPh sb="76" eb="77">
      <t>ヒク</t>
    </rPh>
    <rPh sb="78" eb="79">
      <t>アタイ</t>
    </rPh>
    <rPh sb="80" eb="82">
      <t>スイイ</t>
    </rPh>
    <rPh sb="86" eb="88">
      <t>ジョウキョウ</t>
    </rPh>
    <phoneticPr fontId="4"/>
  </si>
  <si>
    <t>使用開始から20年以上経過しており、老朽化が進んでいるため、優先順位をつけながら更新・修繕が必要であると考えられる。</t>
    <rPh sb="0" eb="2">
      <t>シヨウ</t>
    </rPh>
    <rPh sb="2" eb="4">
      <t>カイシ</t>
    </rPh>
    <rPh sb="8" eb="11">
      <t>ネンイジョウ</t>
    </rPh>
    <rPh sb="11" eb="13">
      <t>ケイカ</t>
    </rPh>
    <rPh sb="18" eb="21">
      <t>ロウキュウカ</t>
    </rPh>
    <rPh sb="22" eb="23">
      <t>スス</t>
    </rPh>
    <rPh sb="30" eb="32">
      <t>ユウセン</t>
    </rPh>
    <rPh sb="32" eb="34">
      <t>ジュンイ</t>
    </rPh>
    <rPh sb="40" eb="42">
      <t>コウシン</t>
    </rPh>
    <rPh sb="43" eb="45">
      <t>シュウゼン</t>
    </rPh>
    <rPh sb="46" eb="48">
      <t>ヒツヨウ</t>
    </rPh>
    <rPh sb="52" eb="53">
      <t>カンガ</t>
    </rPh>
    <phoneticPr fontId="4"/>
  </si>
  <si>
    <t>簡易水道事業は現在、給水にかかる費用を料金収入だけでは賄えていない。今後、老朽化に伴い、更新・修繕が必要になると思われるため、収支計画等をしっかりたて、事業の健全化に努めていかなければならない。</t>
    <rPh sb="0" eb="2">
      <t>カンイ</t>
    </rPh>
    <rPh sb="2" eb="4">
      <t>スイドウ</t>
    </rPh>
    <rPh sb="4" eb="6">
      <t>ジギョウ</t>
    </rPh>
    <rPh sb="7" eb="9">
      <t>ゲンザイ</t>
    </rPh>
    <rPh sb="10" eb="12">
      <t>キュウスイ</t>
    </rPh>
    <rPh sb="16" eb="18">
      <t>ヒヨウ</t>
    </rPh>
    <rPh sb="19" eb="21">
      <t>リョウキン</t>
    </rPh>
    <rPh sb="21" eb="23">
      <t>シュウニュウ</t>
    </rPh>
    <rPh sb="27" eb="28">
      <t>マカナ</t>
    </rPh>
    <rPh sb="34" eb="36">
      <t>コンゴ</t>
    </rPh>
    <rPh sb="37" eb="40">
      <t>ロウキュウカ</t>
    </rPh>
    <rPh sb="41" eb="42">
      <t>トモナ</t>
    </rPh>
    <rPh sb="44" eb="46">
      <t>コウシン</t>
    </rPh>
    <rPh sb="47" eb="49">
      <t>シュウゼン</t>
    </rPh>
    <rPh sb="50" eb="52">
      <t>ヒツヨウ</t>
    </rPh>
    <rPh sb="56" eb="57">
      <t>オモ</t>
    </rPh>
    <rPh sb="63" eb="65">
      <t>シュウシ</t>
    </rPh>
    <rPh sb="65" eb="67">
      <t>ケイカク</t>
    </rPh>
    <rPh sb="67" eb="68">
      <t>トウ</t>
    </rPh>
    <rPh sb="76" eb="78">
      <t>ジギョウ</t>
    </rPh>
    <rPh sb="79" eb="82">
      <t>ケンゼンカ</t>
    </rPh>
    <rPh sb="83" eb="84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</si>
</sst>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2.48</c:v>
                </c:pt>
                <c:pt idx="1">
                  <c:v>1.03</c:v>
                </c:pt>
                <c:pt idx="2">
                  <c:v>1.04</c:v>
                </c:pt>
                <c:pt idx="3">
                  <c:v>0.57999999999999996</c:v>
                </c:pt>
                <c:pt idx="4">
                  <c:v>0.68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58-4166-817D-A98556EFA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217344"/>
        <c:axId val="304219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0.69</c:v>
                </c:pt>
                <c:pt idx="1">
                  <c:v>0.65</c:v>
                </c:pt>
                <c:pt idx="2">
                  <c:v>0.53</c:v>
                </c:pt>
                <c:pt idx="3">
                  <c:v>0.72</c:v>
                </c:pt>
                <c:pt idx="4">
                  <c:v>0.53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58-4166-817D-A98556EFA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217344"/>
        <c:axId val="304219304"/>
      </c:lineChart>
      <c:dateAx>
        <c:axId val="304217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4219304"/>
        <c:crosses val="autoZero"/>
        <c:auto val="1"/>
        <c:lblOffset val="100"/>
        <c:baseTimeUnit val="years"/>
      </c:dateAx>
      <c:valAx>
        <c:axId val="304219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4217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54.01</c:v>
                </c:pt>
                <c:pt idx="1">
                  <c:v>53.62</c:v>
                </c:pt>
                <c:pt idx="2">
                  <c:v>50.25</c:v>
                </c:pt>
                <c:pt idx="3">
                  <c:v>53.42</c:v>
                </c:pt>
                <c:pt idx="4">
                  <c:v>52.42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72-413C-945F-54A6BC8AE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971232"/>
        <c:axId val="361971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57.43</c:v>
                </c:pt>
                <c:pt idx="1">
                  <c:v>57.29</c:v>
                </c:pt>
                <c:pt idx="2">
                  <c:v>55.9</c:v>
                </c:pt>
                <c:pt idx="3">
                  <c:v>57.3</c:v>
                </c:pt>
                <c:pt idx="4">
                  <c:v>56.76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E72-413C-945F-54A6BC8AE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971232"/>
        <c:axId val="361971624"/>
      </c:lineChart>
      <c:dateAx>
        <c:axId val="361971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1971624"/>
        <c:crosses val="autoZero"/>
        <c:auto val="1"/>
        <c:lblOffset val="100"/>
        <c:baseTimeUnit val="years"/>
      </c:dateAx>
      <c:valAx>
        <c:axId val="361971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1971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68.010000000000005</c:v>
                </c:pt>
                <c:pt idx="1">
                  <c:v>72.19</c:v>
                </c:pt>
                <c:pt idx="2">
                  <c:v>70.680000000000007</c:v>
                </c:pt>
                <c:pt idx="3">
                  <c:v>70.680000000000007</c:v>
                </c:pt>
                <c:pt idx="4">
                  <c:v>70.680000000000007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56-4102-8247-BCF50A4E9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467224"/>
        <c:axId val="361470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73.83</c:v>
                </c:pt>
                <c:pt idx="1">
                  <c:v>73.69</c:v>
                </c:pt>
                <c:pt idx="2">
                  <c:v>73.28</c:v>
                </c:pt>
                <c:pt idx="3">
                  <c:v>72.42</c:v>
                </c:pt>
                <c:pt idx="4">
                  <c:v>73.069999999999993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56-4102-8247-BCF50A4E9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67224"/>
        <c:axId val="361470752"/>
      </c:lineChart>
      <c:dateAx>
        <c:axId val="361467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1470752"/>
        <c:crosses val="autoZero"/>
        <c:auto val="1"/>
        <c:lblOffset val="100"/>
        <c:baseTimeUnit val="years"/>
      </c:dateAx>
      <c:valAx>
        <c:axId val="361470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1467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88.25</c:v>
                </c:pt>
                <c:pt idx="1">
                  <c:v>83.54</c:v>
                </c:pt>
                <c:pt idx="2">
                  <c:v>88.78</c:v>
                </c:pt>
                <c:pt idx="3">
                  <c:v>80.819999999999993</c:v>
                </c:pt>
                <c:pt idx="4">
                  <c:v>76.400000000000006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27-4E26-829F-160CCA837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216952"/>
        <c:axId val="361468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75.87</c:v>
                </c:pt>
                <c:pt idx="1">
                  <c:v>76.27</c:v>
                </c:pt>
                <c:pt idx="2">
                  <c:v>77.56</c:v>
                </c:pt>
                <c:pt idx="3">
                  <c:v>78.510000000000005</c:v>
                </c:pt>
                <c:pt idx="4">
                  <c:v>77.91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C27-4E26-829F-160CCA837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216952"/>
        <c:axId val="361468792"/>
      </c:lineChart>
      <c:dateAx>
        <c:axId val="304216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1468792"/>
        <c:crosses val="autoZero"/>
        <c:auto val="1"/>
        <c:lblOffset val="100"/>
        <c:baseTimeUnit val="years"/>
      </c:dateAx>
      <c:valAx>
        <c:axId val="361468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4216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5A-45FD-B59F-213BE0631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469968"/>
        <c:axId val="361466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15A-45FD-B59F-213BE0631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69968"/>
        <c:axId val="361466832"/>
      </c:lineChart>
      <c:dateAx>
        <c:axId val="361469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1466832"/>
        <c:crosses val="autoZero"/>
        <c:auto val="1"/>
        <c:lblOffset val="100"/>
        <c:baseTimeUnit val="years"/>
      </c:dateAx>
      <c:valAx>
        <c:axId val="361466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1469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CF-4B1F-9BE8-D7B1579A6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470360"/>
        <c:axId val="361473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CF-4B1F-9BE8-D7B1579A6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70360"/>
        <c:axId val="361473496"/>
      </c:lineChart>
      <c:dateAx>
        <c:axId val="361470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1473496"/>
        <c:crosses val="autoZero"/>
        <c:auto val="1"/>
        <c:lblOffset val="100"/>
        <c:baseTimeUnit val="years"/>
      </c:dateAx>
      <c:valAx>
        <c:axId val="361473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1470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49-4067-B14A-58BC247AB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468008"/>
        <c:axId val="361468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349-4067-B14A-58BC247AB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68008"/>
        <c:axId val="361468400"/>
      </c:lineChart>
      <c:dateAx>
        <c:axId val="361468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1468400"/>
        <c:crosses val="autoZero"/>
        <c:auto val="1"/>
        <c:lblOffset val="100"/>
        <c:baseTimeUnit val="years"/>
      </c:dateAx>
      <c:valAx>
        <c:axId val="361468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1468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84-4EE7-A379-1483009A2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968096"/>
        <c:axId val="361974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184-4EE7-A379-1483009A2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968096"/>
        <c:axId val="361974760"/>
      </c:lineChart>
      <c:dateAx>
        <c:axId val="361968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1974760"/>
        <c:crosses val="autoZero"/>
        <c:auto val="1"/>
        <c:lblOffset val="100"/>
        <c:baseTimeUnit val="years"/>
      </c:dateAx>
      <c:valAx>
        <c:axId val="361974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1968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1274.48</c:v>
                </c:pt>
                <c:pt idx="1">
                  <c:v>1231.48</c:v>
                </c:pt>
                <c:pt idx="2">
                  <c:v>1264.5999999999999</c:v>
                </c:pt>
                <c:pt idx="3">
                  <c:v>1135.8</c:v>
                </c:pt>
                <c:pt idx="4">
                  <c:v>1195.8399999999999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0D-41CA-9278-E6626CAAC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973976"/>
        <c:axId val="361975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1125.69</c:v>
                </c:pt>
                <c:pt idx="1">
                  <c:v>1134.67</c:v>
                </c:pt>
                <c:pt idx="2">
                  <c:v>1144.79</c:v>
                </c:pt>
                <c:pt idx="3">
                  <c:v>1061.58</c:v>
                </c:pt>
                <c:pt idx="4">
                  <c:v>1007.7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E0D-41CA-9278-E6626CAAC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973976"/>
        <c:axId val="361975152"/>
      </c:lineChart>
      <c:dateAx>
        <c:axId val="361973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1975152"/>
        <c:crosses val="autoZero"/>
        <c:auto val="1"/>
        <c:lblOffset val="100"/>
        <c:baseTimeUnit val="years"/>
      </c:dateAx>
      <c:valAx>
        <c:axId val="361975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1973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60.23</c:v>
                </c:pt>
                <c:pt idx="1">
                  <c:v>56.45</c:v>
                </c:pt>
                <c:pt idx="2">
                  <c:v>51.13</c:v>
                </c:pt>
                <c:pt idx="3">
                  <c:v>60.65</c:v>
                </c:pt>
                <c:pt idx="4">
                  <c:v>50.67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4A-4F24-A167-091A44315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968880"/>
        <c:axId val="361972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46.48</c:v>
                </c:pt>
                <c:pt idx="1">
                  <c:v>40.6</c:v>
                </c:pt>
                <c:pt idx="2">
                  <c:v>56.04</c:v>
                </c:pt>
                <c:pt idx="3">
                  <c:v>58.52</c:v>
                </c:pt>
                <c:pt idx="4">
                  <c:v>59.22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B4A-4F24-A167-091A44315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968880"/>
        <c:axId val="361972016"/>
      </c:lineChart>
      <c:dateAx>
        <c:axId val="361968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1972016"/>
        <c:crosses val="autoZero"/>
        <c:auto val="1"/>
        <c:lblOffset val="100"/>
        <c:baseTimeUnit val="years"/>
      </c:dateAx>
      <c:valAx>
        <c:axId val="361972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1968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206.42</c:v>
                </c:pt>
                <c:pt idx="1">
                  <c:v>207.31</c:v>
                </c:pt>
                <c:pt idx="2">
                  <c:v>240.66</c:v>
                </c:pt>
                <c:pt idx="3">
                  <c:v>207.63</c:v>
                </c:pt>
                <c:pt idx="4">
                  <c:v>241.85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EF-465D-A544-7E9F7BC55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973584"/>
        <c:axId val="361970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376.61</c:v>
                </c:pt>
                <c:pt idx="1">
                  <c:v>440.03</c:v>
                </c:pt>
                <c:pt idx="2">
                  <c:v>304.35000000000002</c:v>
                </c:pt>
                <c:pt idx="3">
                  <c:v>296.3</c:v>
                </c:pt>
                <c:pt idx="4">
                  <c:v>292.89999999999998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EF-465D-A544-7E9F7BC55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973584"/>
        <c:axId val="361970056"/>
      </c:lineChart>
      <c:dateAx>
        <c:axId val="361973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1970056"/>
        <c:crosses val="autoZero"/>
        <c:auto val="1"/>
        <c:lblOffset val="100"/>
        <c:baseTimeUnit val="years"/>
      </c:dateAx>
      <c:valAx>
        <c:axId val="361970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1973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【1,074.14】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【296.40】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45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福島県　北塩原村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1" t="s">
        <v>1</v>
      </c>
      <c r="C7" s="71"/>
      <c r="D7" s="71"/>
      <c r="E7" s="71"/>
      <c r="F7" s="71"/>
      <c r="G7" s="71"/>
      <c r="H7" s="71"/>
      <c r="I7" s="71" t="s">
        <v>2</v>
      </c>
      <c r="J7" s="71"/>
      <c r="K7" s="71"/>
      <c r="L7" s="71"/>
      <c r="M7" s="71"/>
      <c r="N7" s="71"/>
      <c r="O7" s="71"/>
      <c r="P7" s="71" t="s">
        <v>3</v>
      </c>
      <c r="Q7" s="71"/>
      <c r="R7" s="71"/>
      <c r="S7" s="71"/>
      <c r="T7" s="71"/>
      <c r="U7" s="71"/>
      <c r="V7" s="71"/>
      <c r="W7" s="71" t="s">
        <v>4</v>
      </c>
      <c r="X7" s="71"/>
      <c r="Y7" s="71"/>
      <c r="Z7" s="71"/>
      <c r="AA7" s="71"/>
      <c r="AB7" s="71"/>
      <c r="AC7" s="71"/>
      <c r="AD7" s="71" t="s">
        <v>5</v>
      </c>
      <c r="AE7" s="71"/>
      <c r="AF7" s="71"/>
      <c r="AG7" s="71"/>
      <c r="AH7" s="71"/>
      <c r="AI7" s="71"/>
      <c r="AJ7" s="71"/>
      <c r="AK7" s="2"/>
      <c r="AL7" s="71" t="s">
        <v>6</v>
      </c>
      <c r="AM7" s="71"/>
      <c r="AN7" s="71"/>
      <c r="AO7" s="71"/>
      <c r="AP7" s="71"/>
      <c r="AQ7" s="71"/>
      <c r="AR7" s="71"/>
      <c r="AS7" s="71"/>
      <c r="AT7" s="71" t="s">
        <v>7</v>
      </c>
      <c r="AU7" s="71"/>
      <c r="AV7" s="71"/>
      <c r="AW7" s="71"/>
      <c r="AX7" s="71"/>
      <c r="AY7" s="71"/>
      <c r="AZ7" s="71"/>
      <c r="BA7" s="71"/>
      <c r="BB7" s="71" t="s">
        <v>8</v>
      </c>
      <c r="BC7" s="71"/>
      <c r="BD7" s="71"/>
      <c r="BE7" s="71"/>
      <c r="BF7" s="71"/>
      <c r="BG7" s="71"/>
      <c r="BH7" s="71"/>
      <c r="BI7" s="71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データ!$I$6</f>
        <v>法非適用</v>
      </c>
      <c r="C8" s="72"/>
      <c r="D8" s="72"/>
      <c r="E8" s="72"/>
      <c r="F8" s="72"/>
      <c r="G8" s="72"/>
      <c r="H8" s="72"/>
      <c r="I8" s="72" t="str">
        <f>データ!$J$6</f>
        <v>水道事業</v>
      </c>
      <c r="J8" s="72"/>
      <c r="K8" s="72"/>
      <c r="L8" s="72"/>
      <c r="M8" s="72"/>
      <c r="N8" s="72"/>
      <c r="O8" s="72"/>
      <c r="P8" s="72" t="str">
        <f>データ!$K$6</f>
        <v>簡易水道事業</v>
      </c>
      <c r="Q8" s="72"/>
      <c r="R8" s="72"/>
      <c r="S8" s="72"/>
      <c r="T8" s="72"/>
      <c r="U8" s="72"/>
      <c r="V8" s="72"/>
      <c r="W8" s="72" t="str">
        <f>データ!$L$6</f>
        <v>D3</v>
      </c>
      <c r="X8" s="72"/>
      <c r="Y8" s="72"/>
      <c r="Z8" s="72"/>
      <c r="AA8" s="72"/>
      <c r="AB8" s="72"/>
      <c r="AC8" s="72"/>
      <c r="AD8" s="72" t="str">
        <f>データ!$M$6</f>
        <v>非設置</v>
      </c>
      <c r="AE8" s="72"/>
      <c r="AF8" s="72"/>
      <c r="AG8" s="72"/>
      <c r="AH8" s="72"/>
      <c r="AI8" s="72"/>
      <c r="AJ8" s="72"/>
      <c r="AK8" s="2"/>
      <c r="AL8" s="66">
        <f>データ!$R$6</f>
        <v>2775</v>
      </c>
      <c r="AM8" s="66"/>
      <c r="AN8" s="66"/>
      <c r="AO8" s="66"/>
      <c r="AP8" s="66"/>
      <c r="AQ8" s="66"/>
      <c r="AR8" s="66"/>
      <c r="AS8" s="66"/>
      <c r="AT8" s="65">
        <f>データ!$S$6</f>
        <v>234.08</v>
      </c>
      <c r="AU8" s="65"/>
      <c r="AV8" s="65"/>
      <c r="AW8" s="65"/>
      <c r="AX8" s="65"/>
      <c r="AY8" s="65"/>
      <c r="AZ8" s="65"/>
      <c r="BA8" s="65"/>
      <c r="BB8" s="65">
        <f>データ!$T$6</f>
        <v>11.85</v>
      </c>
      <c r="BC8" s="65"/>
      <c r="BD8" s="65"/>
      <c r="BE8" s="65"/>
      <c r="BF8" s="65"/>
      <c r="BG8" s="65"/>
      <c r="BH8" s="65"/>
      <c r="BI8" s="65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71" t="s">
        <v>12</v>
      </c>
      <c r="C9" s="71"/>
      <c r="D9" s="71"/>
      <c r="E9" s="71"/>
      <c r="F9" s="71"/>
      <c r="G9" s="71"/>
      <c r="H9" s="71"/>
      <c r="I9" s="71" t="s">
        <v>13</v>
      </c>
      <c r="J9" s="71"/>
      <c r="K9" s="71"/>
      <c r="L9" s="71"/>
      <c r="M9" s="71"/>
      <c r="N9" s="71"/>
      <c r="O9" s="71"/>
      <c r="P9" s="71" t="s">
        <v>14</v>
      </c>
      <c r="Q9" s="71"/>
      <c r="R9" s="71"/>
      <c r="S9" s="71"/>
      <c r="T9" s="71"/>
      <c r="U9" s="71"/>
      <c r="V9" s="71"/>
      <c r="W9" s="71" t="s">
        <v>15</v>
      </c>
      <c r="X9" s="71"/>
      <c r="Y9" s="71"/>
      <c r="Z9" s="71"/>
      <c r="AA9" s="71"/>
      <c r="AB9" s="71"/>
      <c r="AC9" s="71"/>
      <c r="AD9" s="2"/>
      <c r="AE9" s="2"/>
      <c r="AF9" s="2"/>
      <c r="AG9" s="2"/>
      <c r="AH9" s="3"/>
      <c r="AI9" s="2"/>
      <c r="AJ9" s="2"/>
      <c r="AK9" s="2"/>
      <c r="AL9" s="71" t="s">
        <v>16</v>
      </c>
      <c r="AM9" s="71"/>
      <c r="AN9" s="71"/>
      <c r="AO9" s="71"/>
      <c r="AP9" s="71"/>
      <c r="AQ9" s="71"/>
      <c r="AR9" s="71"/>
      <c r="AS9" s="71"/>
      <c r="AT9" s="71" t="s">
        <v>17</v>
      </c>
      <c r="AU9" s="71"/>
      <c r="AV9" s="71"/>
      <c r="AW9" s="71"/>
      <c r="AX9" s="71"/>
      <c r="AY9" s="71"/>
      <c r="AZ9" s="71"/>
      <c r="BA9" s="71"/>
      <c r="BB9" s="71" t="s">
        <v>18</v>
      </c>
      <c r="BC9" s="71"/>
      <c r="BD9" s="71"/>
      <c r="BE9" s="71"/>
      <c r="BF9" s="71"/>
      <c r="BG9" s="71"/>
      <c r="BH9" s="71"/>
      <c r="BI9" s="71"/>
      <c r="BJ9" s="3"/>
      <c r="BK9" s="3"/>
      <c r="BL9" s="63" t="s">
        <v>19</v>
      </c>
      <c r="BM9" s="64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5" t="str">
        <f>データ!$N$6</f>
        <v>-</v>
      </c>
      <c r="C10" s="65"/>
      <c r="D10" s="65"/>
      <c r="E10" s="65"/>
      <c r="F10" s="65"/>
      <c r="G10" s="65"/>
      <c r="H10" s="65"/>
      <c r="I10" s="65" t="str">
        <f>データ!$O$6</f>
        <v>該当数値なし</v>
      </c>
      <c r="J10" s="65"/>
      <c r="K10" s="65"/>
      <c r="L10" s="65"/>
      <c r="M10" s="65"/>
      <c r="N10" s="65"/>
      <c r="O10" s="65"/>
      <c r="P10" s="65">
        <f>データ!$P$6</f>
        <v>97.7</v>
      </c>
      <c r="Q10" s="65"/>
      <c r="R10" s="65"/>
      <c r="S10" s="65"/>
      <c r="T10" s="65"/>
      <c r="U10" s="65"/>
      <c r="V10" s="65"/>
      <c r="W10" s="66">
        <f>データ!$Q$6</f>
        <v>2160</v>
      </c>
      <c r="X10" s="66"/>
      <c r="Y10" s="66"/>
      <c r="Z10" s="66"/>
      <c r="AA10" s="66"/>
      <c r="AB10" s="66"/>
      <c r="AC10" s="66"/>
      <c r="AD10" s="2"/>
      <c r="AE10" s="2"/>
      <c r="AF10" s="2"/>
      <c r="AG10" s="2"/>
      <c r="AH10" s="2"/>
      <c r="AI10" s="2"/>
      <c r="AJ10" s="2"/>
      <c r="AK10" s="2"/>
      <c r="AL10" s="66">
        <f>データ!$U$6</f>
        <v>2680</v>
      </c>
      <c r="AM10" s="66"/>
      <c r="AN10" s="66"/>
      <c r="AO10" s="66"/>
      <c r="AP10" s="66"/>
      <c r="AQ10" s="66"/>
      <c r="AR10" s="66"/>
      <c r="AS10" s="66"/>
      <c r="AT10" s="65">
        <f>データ!$V$6</f>
        <v>1.99</v>
      </c>
      <c r="AU10" s="65"/>
      <c r="AV10" s="65"/>
      <c r="AW10" s="65"/>
      <c r="AX10" s="65"/>
      <c r="AY10" s="65"/>
      <c r="AZ10" s="65"/>
      <c r="BA10" s="65"/>
      <c r="BB10" s="65">
        <f>データ!$W$6</f>
        <v>1346.73</v>
      </c>
      <c r="BC10" s="65"/>
      <c r="BD10" s="65"/>
      <c r="BE10" s="65"/>
      <c r="BF10" s="65"/>
      <c r="BG10" s="65"/>
      <c r="BH10" s="65"/>
      <c r="BI10" s="65"/>
      <c r="BJ10" s="2"/>
      <c r="BK10" s="2"/>
      <c r="BL10" s="67" t="s">
        <v>21</v>
      </c>
      <c r="BM10" s="68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23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24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43" t="s">
        <v>25</v>
      </c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46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9" t="s">
        <v>109</v>
      </c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1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9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1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9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1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9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1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9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1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9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1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9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1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9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1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9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1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9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1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9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1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9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1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9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1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9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1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9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1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9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1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9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1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9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1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9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1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9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1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9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1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9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1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9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1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9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1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9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1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9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1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9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1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9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1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2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4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3" t="s">
        <v>26</v>
      </c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6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9" t="s">
        <v>110</v>
      </c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1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9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1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9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1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9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1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9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1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9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1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9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1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9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1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9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1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9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1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9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1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9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1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9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1"/>
    </row>
    <row r="60" spans="1:78" ht="13.5" customHeight="1" x14ac:dyDescent="0.15">
      <c r="A60" s="2"/>
      <c r="B60" s="60" t="s">
        <v>27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49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1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49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1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9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1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2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4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3" t="s">
        <v>28</v>
      </c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6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9" t="s">
        <v>111</v>
      </c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1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9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1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9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1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9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1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9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1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9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1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9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1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9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1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9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1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9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1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9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1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9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1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9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1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9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1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9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1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9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【75.60】</v>
      </c>
      <c r="F85" s="27" t="s">
        <v>41</v>
      </c>
      <c r="G85" s="27" t="s">
        <v>41</v>
      </c>
      <c r="H85" s="27" t="str">
        <f>データ!BO6</f>
        <v>【1,074.14】</v>
      </c>
      <c r="I85" s="27" t="str">
        <f>データ!BZ6</f>
        <v>【54.36】</v>
      </c>
      <c r="J85" s="27" t="str">
        <f>データ!CK6</f>
        <v>【296.40】</v>
      </c>
      <c r="K85" s="27" t="str">
        <f>データ!CV6</f>
        <v>【55.95】</v>
      </c>
      <c r="L85" s="27" t="str">
        <f>データ!DG6</f>
        <v>【73.77】</v>
      </c>
      <c r="M85" s="27" t="s">
        <v>42</v>
      </c>
      <c r="N85" s="27" t="s">
        <v>42</v>
      </c>
      <c r="O85" s="27" t="str">
        <f>データ!EN6</f>
        <v>【0.54】</v>
      </c>
    </row>
  </sheetData>
  <sheetProtection algorithmName="SHA-512" hashValue="43YZwnioKQjsbInjGbvcleCjJdaBZVI+lemeqUJc/aid2Bz6kFdrICqmJH3lKt9oaVLvms9xn/KtWZBLw/NDwQ==" saltValue="As7Thnrums4eznCqObOLGA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45</v>
      </c>
      <c r="B3" s="30" t="s">
        <v>46</v>
      </c>
      <c r="C3" s="30" t="s">
        <v>47</v>
      </c>
      <c r="D3" s="30" t="s">
        <v>48</v>
      </c>
      <c r="E3" s="30" t="s">
        <v>49</v>
      </c>
      <c r="F3" s="30" t="s">
        <v>50</v>
      </c>
      <c r="G3" s="30" t="s">
        <v>51</v>
      </c>
      <c r="H3" s="76" t="s">
        <v>52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82" t="s">
        <v>53</v>
      </c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 t="s">
        <v>54</v>
      </c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</row>
    <row r="4" spans="1:144" x14ac:dyDescent="0.15">
      <c r="A4" s="29" t="s">
        <v>55</v>
      </c>
      <c r="B4" s="31"/>
      <c r="C4" s="31"/>
      <c r="D4" s="31"/>
      <c r="E4" s="31"/>
      <c r="F4" s="31"/>
      <c r="G4" s="31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  <c r="X4" s="75" t="s">
        <v>56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 t="s">
        <v>57</v>
      </c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 t="s">
        <v>58</v>
      </c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 t="s">
        <v>59</v>
      </c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 t="s">
        <v>60</v>
      </c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 t="s">
        <v>61</v>
      </c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 t="s">
        <v>62</v>
      </c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 t="s">
        <v>63</v>
      </c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 t="s">
        <v>64</v>
      </c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 t="s">
        <v>65</v>
      </c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 t="s">
        <v>66</v>
      </c>
      <c r="EE4" s="75"/>
      <c r="EF4" s="75"/>
      <c r="EG4" s="75"/>
      <c r="EH4" s="75"/>
      <c r="EI4" s="75"/>
      <c r="EJ4" s="75"/>
      <c r="EK4" s="75"/>
      <c r="EL4" s="75"/>
      <c r="EM4" s="75"/>
      <c r="EN4" s="75"/>
    </row>
    <row r="5" spans="1:144" x14ac:dyDescent="0.15">
      <c r="A5" s="29" t="s">
        <v>67</v>
      </c>
      <c r="B5" s="32"/>
      <c r="C5" s="32"/>
      <c r="D5" s="32"/>
      <c r="E5" s="32"/>
      <c r="F5" s="32"/>
      <c r="G5" s="32"/>
      <c r="H5" s="33" t="s">
        <v>68</v>
      </c>
      <c r="I5" s="33" t="s">
        <v>69</v>
      </c>
      <c r="J5" s="33" t="s">
        <v>70</v>
      </c>
      <c r="K5" s="33" t="s">
        <v>71</v>
      </c>
      <c r="L5" s="33" t="s">
        <v>72</v>
      </c>
      <c r="M5" s="33" t="s">
        <v>73</v>
      </c>
      <c r="N5" s="33" t="s">
        <v>74</v>
      </c>
      <c r="O5" s="33" t="s">
        <v>75</v>
      </c>
      <c r="P5" s="33" t="s">
        <v>76</v>
      </c>
      <c r="Q5" s="33" t="s">
        <v>77</v>
      </c>
      <c r="R5" s="33" t="s">
        <v>78</v>
      </c>
      <c r="S5" s="33" t="s">
        <v>79</v>
      </c>
      <c r="T5" s="33" t="s">
        <v>80</v>
      </c>
      <c r="U5" s="33" t="s">
        <v>81</v>
      </c>
      <c r="V5" s="33" t="s">
        <v>82</v>
      </c>
      <c r="W5" s="33" t="s">
        <v>83</v>
      </c>
      <c r="X5" s="33" t="s">
        <v>84</v>
      </c>
      <c r="Y5" s="33" t="s">
        <v>85</v>
      </c>
      <c r="Z5" s="33" t="s">
        <v>86</v>
      </c>
      <c r="AA5" s="33" t="s">
        <v>87</v>
      </c>
      <c r="AB5" s="33" t="s">
        <v>88</v>
      </c>
      <c r="AC5" s="33" t="s">
        <v>89</v>
      </c>
      <c r="AD5" s="33" t="s">
        <v>90</v>
      </c>
      <c r="AE5" s="33" t="s">
        <v>91</v>
      </c>
      <c r="AF5" s="33" t="s">
        <v>92</v>
      </c>
      <c r="AG5" s="33" t="s">
        <v>93</v>
      </c>
      <c r="AH5" s="33" t="s">
        <v>29</v>
      </c>
      <c r="AI5" s="33" t="s">
        <v>84</v>
      </c>
      <c r="AJ5" s="33" t="s">
        <v>85</v>
      </c>
      <c r="AK5" s="33" t="s">
        <v>86</v>
      </c>
      <c r="AL5" s="33" t="s">
        <v>87</v>
      </c>
      <c r="AM5" s="33" t="s">
        <v>88</v>
      </c>
      <c r="AN5" s="33" t="s">
        <v>89</v>
      </c>
      <c r="AO5" s="33" t="s">
        <v>90</v>
      </c>
      <c r="AP5" s="33" t="s">
        <v>91</v>
      </c>
      <c r="AQ5" s="33" t="s">
        <v>92</v>
      </c>
      <c r="AR5" s="33" t="s">
        <v>93</v>
      </c>
      <c r="AS5" s="33" t="s">
        <v>94</v>
      </c>
      <c r="AT5" s="33" t="s">
        <v>84</v>
      </c>
      <c r="AU5" s="33" t="s">
        <v>85</v>
      </c>
      <c r="AV5" s="33" t="s">
        <v>86</v>
      </c>
      <c r="AW5" s="33" t="s">
        <v>87</v>
      </c>
      <c r="AX5" s="33" t="s">
        <v>88</v>
      </c>
      <c r="AY5" s="33" t="s">
        <v>89</v>
      </c>
      <c r="AZ5" s="33" t="s">
        <v>90</v>
      </c>
      <c r="BA5" s="33" t="s">
        <v>91</v>
      </c>
      <c r="BB5" s="33" t="s">
        <v>92</v>
      </c>
      <c r="BC5" s="33" t="s">
        <v>93</v>
      </c>
      <c r="BD5" s="33" t="s">
        <v>94</v>
      </c>
      <c r="BE5" s="33" t="s">
        <v>84</v>
      </c>
      <c r="BF5" s="33" t="s">
        <v>85</v>
      </c>
      <c r="BG5" s="33" t="s">
        <v>86</v>
      </c>
      <c r="BH5" s="33" t="s">
        <v>87</v>
      </c>
      <c r="BI5" s="33" t="s">
        <v>88</v>
      </c>
      <c r="BJ5" s="33" t="s">
        <v>89</v>
      </c>
      <c r="BK5" s="33" t="s">
        <v>90</v>
      </c>
      <c r="BL5" s="33" t="s">
        <v>91</v>
      </c>
      <c r="BM5" s="33" t="s">
        <v>92</v>
      </c>
      <c r="BN5" s="33" t="s">
        <v>93</v>
      </c>
      <c r="BO5" s="33" t="s">
        <v>94</v>
      </c>
      <c r="BP5" s="33" t="s">
        <v>84</v>
      </c>
      <c r="BQ5" s="33" t="s">
        <v>85</v>
      </c>
      <c r="BR5" s="33" t="s">
        <v>86</v>
      </c>
      <c r="BS5" s="33" t="s">
        <v>87</v>
      </c>
      <c r="BT5" s="33" t="s">
        <v>88</v>
      </c>
      <c r="BU5" s="33" t="s">
        <v>89</v>
      </c>
      <c r="BV5" s="33" t="s">
        <v>90</v>
      </c>
      <c r="BW5" s="33" t="s">
        <v>91</v>
      </c>
      <c r="BX5" s="33" t="s">
        <v>92</v>
      </c>
      <c r="BY5" s="33" t="s">
        <v>93</v>
      </c>
      <c r="BZ5" s="33" t="s">
        <v>94</v>
      </c>
      <c r="CA5" s="33" t="s">
        <v>84</v>
      </c>
      <c r="CB5" s="33" t="s">
        <v>85</v>
      </c>
      <c r="CC5" s="33" t="s">
        <v>86</v>
      </c>
      <c r="CD5" s="33" t="s">
        <v>87</v>
      </c>
      <c r="CE5" s="33" t="s">
        <v>88</v>
      </c>
      <c r="CF5" s="33" t="s">
        <v>89</v>
      </c>
      <c r="CG5" s="33" t="s">
        <v>90</v>
      </c>
      <c r="CH5" s="33" t="s">
        <v>91</v>
      </c>
      <c r="CI5" s="33" t="s">
        <v>92</v>
      </c>
      <c r="CJ5" s="33" t="s">
        <v>93</v>
      </c>
      <c r="CK5" s="33" t="s">
        <v>94</v>
      </c>
      <c r="CL5" s="33" t="s">
        <v>84</v>
      </c>
      <c r="CM5" s="33" t="s">
        <v>85</v>
      </c>
      <c r="CN5" s="33" t="s">
        <v>86</v>
      </c>
      <c r="CO5" s="33" t="s">
        <v>87</v>
      </c>
      <c r="CP5" s="33" t="s">
        <v>88</v>
      </c>
      <c r="CQ5" s="33" t="s">
        <v>89</v>
      </c>
      <c r="CR5" s="33" t="s">
        <v>90</v>
      </c>
      <c r="CS5" s="33" t="s">
        <v>91</v>
      </c>
      <c r="CT5" s="33" t="s">
        <v>92</v>
      </c>
      <c r="CU5" s="33" t="s">
        <v>93</v>
      </c>
      <c r="CV5" s="33" t="s">
        <v>94</v>
      </c>
      <c r="CW5" s="33" t="s">
        <v>84</v>
      </c>
      <c r="CX5" s="33" t="s">
        <v>85</v>
      </c>
      <c r="CY5" s="33" t="s">
        <v>86</v>
      </c>
      <c r="CZ5" s="33" t="s">
        <v>87</v>
      </c>
      <c r="DA5" s="33" t="s">
        <v>88</v>
      </c>
      <c r="DB5" s="33" t="s">
        <v>89</v>
      </c>
      <c r="DC5" s="33" t="s">
        <v>90</v>
      </c>
      <c r="DD5" s="33" t="s">
        <v>91</v>
      </c>
      <c r="DE5" s="33" t="s">
        <v>92</v>
      </c>
      <c r="DF5" s="33" t="s">
        <v>93</v>
      </c>
      <c r="DG5" s="33" t="s">
        <v>94</v>
      </c>
      <c r="DH5" s="33" t="s">
        <v>84</v>
      </c>
      <c r="DI5" s="33" t="s">
        <v>85</v>
      </c>
      <c r="DJ5" s="33" t="s">
        <v>86</v>
      </c>
      <c r="DK5" s="33" t="s">
        <v>87</v>
      </c>
      <c r="DL5" s="33" t="s">
        <v>88</v>
      </c>
      <c r="DM5" s="33" t="s">
        <v>89</v>
      </c>
      <c r="DN5" s="33" t="s">
        <v>90</v>
      </c>
      <c r="DO5" s="33" t="s">
        <v>91</v>
      </c>
      <c r="DP5" s="33" t="s">
        <v>92</v>
      </c>
      <c r="DQ5" s="33" t="s">
        <v>93</v>
      </c>
      <c r="DR5" s="33" t="s">
        <v>94</v>
      </c>
      <c r="DS5" s="33" t="s">
        <v>84</v>
      </c>
      <c r="DT5" s="33" t="s">
        <v>85</v>
      </c>
      <c r="DU5" s="33" t="s">
        <v>86</v>
      </c>
      <c r="DV5" s="33" t="s">
        <v>87</v>
      </c>
      <c r="DW5" s="33" t="s">
        <v>88</v>
      </c>
      <c r="DX5" s="33" t="s">
        <v>89</v>
      </c>
      <c r="DY5" s="33" t="s">
        <v>90</v>
      </c>
      <c r="DZ5" s="33" t="s">
        <v>91</v>
      </c>
      <c r="EA5" s="33" t="s">
        <v>92</v>
      </c>
      <c r="EB5" s="33" t="s">
        <v>93</v>
      </c>
      <c r="EC5" s="33" t="s">
        <v>94</v>
      </c>
      <c r="ED5" s="33" t="s">
        <v>84</v>
      </c>
      <c r="EE5" s="33" t="s">
        <v>85</v>
      </c>
      <c r="EF5" s="33" t="s">
        <v>86</v>
      </c>
      <c r="EG5" s="33" t="s">
        <v>87</v>
      </c>
      <c r="EH5" s="33" t="s">
        <v>88</v>
      </c>
      <c r="EI5" s="33" t="s">
        <v>89</v>
      </c>
      <c r="EJ5" s="33" t="s">
        <v>90</v>
      </c>
      <c r="EK5" s="33" t="s">
        <v>91</v>
      </c>
      <c r="EL5" s="33" t="s">
        <v>92</v>
      </c>
      <c r="EM5" s="33" t="s">
        <v>93</v>
      </c>
      <c r="EN5" s="33" t="s">
        <v>94</v>
      </c>
    </row>
    <row r="6" spans="1:144" s="37" customFormat="1" x14ac:dyDescent="0.15">
      <c r="A6" s="29" t="s">
        <v>95</v>
      </c>
      <c r="B6" s="34">
        <f>B7</f>
        <v>2018</v>
      </c>
      <c r="C6" s="34">
        <f t="shared" ref="C6:W6" si="3">C7</f>
        <v>74021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福島県　北塩原村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D3</v>
      </c>
      <c r="M6" s="34" t="str">
        <f t="shared" si="3"/>
        <v>非設置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97.7</v>
      </c>
      <c r="Q6" s="35">
        <f t="shared" si="3"/>
        <v>2160</v>
      </c>
      <c r="R6" s="35">
        <f t="shared" si="3"/>
        <v>2775</v>
      </c>
      <c r="S6" s="35">
        <f t="shared" si="3"/>
        <v>234.08</v>
      </c>
      <c r="T6" s="35">
        <f t="shared" si="3"/>
        <v>11.85</v>
      </c>
      <c r="U6" s="35">
        <f t="shared" si="3"/>
        <v>2680</v>
      </c>
      <c r="V6" s="35">
        <f t="shared" si="3"/>
        <v>1.99</v>
      </c>
      <c r="W6" s="35">
        <f t="shared" si="3"/>
        <v>1346.73</v>
      </c>
      <c r="X6" s="36">
        <f>IF(X7="",NA(),X7)</f>
        <v>88.25</v>
      </c>
      <c r="Y6" s="36">
        <f t="shared" ref="Y6:AG6" si="4">IF(Y7="",NA(),Y7)</f>
        <v>83.54</v>
      </c>
      <c r="Z6" s="36">
        <f t="shared" si="4"/>
        <v>88.78</v>
      </c>
      <c r="AA6" s="36">
        <f t="shared" si="4"/>
        <v>80.819999999999993</v>
      </c>
      <c r="AB6" s="36">
        <f t="shared" si="4"/>
        <v>76.400000000000006</v>
      </c>
      <c r="AC6" s="36">
        <f t="shared" si="4"/>
        <v>75.87</v>
      </c>
      <c r="AD6" s="36">
        <f t="shared" si="4"/>
        <v>76.27</v>
      </c>
      <c r="AE6" s="36">
        <f t="shared" si="4"/>
        <v>77.56</v>
      </c>
      <c r="AF6" s="36">
        <f t="shared" si="4"/>
        <v>78.510000000000005</v>
      </c>
      <c r="AG6" s="36">
        <f t="shared" si="4"/>
        <v>77.91</v>
      </c>
      <c r="AH6" s="35" t="str">
        <f>IF(AH7="","",IF(AH7="-","【-】","【"&amp;SUBSTITUTE(TEXT(AH7,"#,##0.00"),"-","△")&amp;"】"))</f>
        <v>【75.60】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1274.48</v>
      </c>
      <c r="BF6" s="36">
        <f t="shared" ref="BF6:BN6" si="7">IF(BF7="",NA(),BF7)</f>
        <v>1231.48</v>
      </c>
      <c r="BG6" s="36">
        <f t="shared" si="7"/>
        <v>1264.5999999999999</v>
      </c>
      <c r="BH6" s="36">
        <f t="shared" si="7"/>
        <v>1135.8</v>
      </c>
      <c r="BI6" s="36">
        <f t="shared" si="7"/>
        <v>1195.8399999999999</v>
      </c>
      <c r="BJ6" s="36">
        <f t="shared" si="7"/>
        <v>1125.69</v>
      </c>
      <c r="BK6" s="36">
        <f t="shared" si="7"/>
        <v>1134.67</v>
      </c>
      <c r="BL6" s="36">
        <f t="shared" si="7"/>
        <v>1144.79</v>
      </c>
      <c r="BM6" s="36">
        <f t="shared" si="7"/>
        <v>1061.58</v>
      </c>
      <c r="BN6" s="36">
        <f t="shared" si="7"/>
        <v>1007.7</v>
      </c>
      <c r="BO6" s="35" t="str">
        <f>IF(BO7="","",IF(BO7="-","【-】","【"&amp;SUBSTITUTE(TEXT(BO7,"#,##0.00"),"-","△")&amp;"】"))</f>
        <v>【1,074.14】</v>
      </c>
      <c r="BP6" s="36">
        <f>IF(BP7="",NA(),BP7)</f>
        <v>60.23</v>
      </c>
      <c r="BQ6" s="36">
        <f t="shared" ref="BQ6:BY6" si="8">IF(BQ7="",NA(),BQ7)</f>
        <v>56.45</v>
      </c>
      <c r="BR6" s="36">
        <f t="shared" si="8"/>
        <v>51.13</v>
      </c>
      <c r="BS6" s="36">
        <f t="shared" si="8"/>
        <v>60.65</v>
      </c>
      <c r="BT6" s="36">
        <f t="shared" si="8"/>
        <v>50.67</v>
      </c>
      <c r="BU6" s="36">
        <f t="shared" si="8"/>
        <v>46.48</v>
      </c>
      <c r="BV6" s="36">
        <f t="shared" si="8"/>
        <v>40.6</v>
      </c>
      <c r="BW6" s="36">
        <f t="shared" si="8"/>
        <v>56.04</v>
      </c>
      <c r="BX6" s="36">
        <f t="shared" si="8"/>
        <v>58.52</v>
      </c>
      <c r="BY6" s="36">
        <f t="shared" si="8"/>
        <v>59.22</v>
      </c>
      <c r="BZ6" s="35" t="str">
        <f>IF(BZ7="","",IF(BZ7="-","【-】","【"&amp;SUBSTITUTE(TEXT(BZ7,"#,##0.00"),"-","△")&amp;"】"))</f>
        <v>【54.36】</v>
      </c>
      <c r="CA6" s="36">
        <f>IF(CA7="",NA(),CA7)</f>
        <v>206.42</v>
      </c>
      <c r="CB6" s="36">
        <f t="shared" ref="CB6:CJ6" si="9">IF(CB7="",NA(),CB7)</f>
        <v>207.31</v>
      </c>
      <c r="CC6" s="36">
        <f t="shared" si="9"/>
        <v>240.66</v>
      </c>
      <c r="CD6" s="36">
        <f t="shared" si="9"/>
        <v>207.63</v>
      </c>
      <c r="CE6" s="36">
        <f t="shared" si="9"/>
        <v>241.85</v>
      </c>
      <c r="CF6" s="36">
        <f t="shared" si="9"/>
        <v>376.61</v>
      </c>
      <c r="CG6" s="36">
        <f t="shared" si="9"/>
        <v>440.03</v>
      </c>
      <c r="CH6" s="36">
        <f t="shared" si="9"/>
        <v>304.35000000000002</v>
      </c>
      <c r="CI6" s="36">
        <f t="shared" si="9"/>
        <v>296.3</v>
      </c>
      <c r="CJ6" s="36">
        <f t="shared" si="9"/>
        <v>292.89999999999998</v>
      </c>
      <c r="CK6" s="35" t="str">
        <f>IF(CK7="","",IF(CK7="-","【-】","【"&amp;SUBSTITUTE(TEXT(CK7,"#,##0.00"),"-","△")&amp;"】"))</f>
        <v>【296.40】</v>
      </c>
      <c r="CL6" s="36">
        <f>IF(CL7="",NA(),CL7)</f>
        <v>54.01</v>
      </c>
      <c r="CM6" s="36">
        <f t="shared" ref="CM6:CU6" si="10">IF(CM7="",NA(),CM7)</f>
        <v>53.62</v>
      </c>
      <c r="CN6" s="36">
        <f t="shared" si="10"/>
        <v>50.25</v>
      </c>
      <c r="CO6" s="36">
        <f t="shared" si="10"/>
        <v>53.42</v>
      </c>
      <c r="CP6" s="36">
        <f t="shared" si="10"/>
        <v>52.42</v>
      </c>
      <c r="CQ6" s="36">
        <f t="shared" si="10"/>
        <v>57.43</v>
      </c>
      <c r="CR6" s="36">
        <f t="shared" si="10"/>
        <v>57.29</v>
      </c>
      <c r="CS6" s="36">
        <f t="shared" si="10"/>
        <v>55.9</v>
      </c>
      <c r="CT6" s="36">
        <f t="shared" si="10"/>
        <v>57.3</v>
      </c>
      <c r="CU6" s="36">
        <f t="shared" si="10"/>
        <v>56.76</v>
      </c>
      <c r="CV6" s="35" t="str">
        <f>IF(CV7="","",IF(CV7="-","【-】","【"&amp;SUBSTITUTE(TEXT(CV7,"#,##0.00"),"-","△")&amp;"】"))</f>
        <v>【55.95】</v>
      </c>
      <c r="CW6" s="36">
        <f>IF(CW7="",NA(),CW7)</f>
        <v>68.010000000000005</v>
      </c>
      <c r="CX6" s="36">
        <f t="shared" ref="CX6:DF6" si="11">IF(CX7="",NA(),CX7)</f>
        <v>72.19</v>
      </c>
      <c r="CY6" s="36">
        <f t="shared" si="11"/>
        <v>70.680000000000007</v>
      </c>
      <c r="CZ6" s="36">
        <f t="shared" si="11"/>
        <v>70.680000000000007</v>
      </c>
      <c r="DA6" s="36">
        <f t="shared" si="11"/>
        <v>70.680000000000007</v>
      </c>
      <c r="DB6" s="36">
        <f t="shared" si="11"/>
        <v>73.83</v>
      </c>
      <c r="DC6" s="36">
        <f t="shared" si="11"/>
        <v>73.69</v>
      </c>
      <c r="DD6" s="36">
        <f t="shared" si="11"/>
        <v>73.28</v>
      </c>
      <c r="DE6" s="36">
        <f t="shared" si="11"/>
        <v>72.42</v>
      </c>
      <c r="DF6" s="36">
        <f t="shared" si="11"/>
        <v>73.069999999999993</v>
      </c>
      <c r="DG6" s="35" t="str">
        <f>IF(DG7="","",IF(DG7="-","【-】","【"&amp;SUBSTITUTE(TEXT(DG7,"#,##0.00"),"-","△")&amp;"】"))</f>
        <v>【73.77】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6">
        <f>IF(ED7="",NA(),ED7)</f>
        <v>2.48</v>
      </c>
      <c r="EE6" s="36">
        <f t="shared" ref="EE6:EM6" si="14">IF(EE7="",NA(),EE7)</f>
        <v>1.03</v>
      </c>
      <c r="EF6" s="36">
        <f t="shared" si="14"/>
        <v>1.04</v>
      </c>
      <c r="EG6" s="36">
        <f t="shared" si="14"/>
        <v>0.57999999999999996</v>
      </c>
      <c r="EH6" s="36">
        <f t="shared" si="14"/>
        <v>0.68</v>
      </c>
      <c r="EI6" s="36">
        <f t="shared" si="14"/>
        <v>0.69</v>
      </c>
      <c r="EJ6" s="36">
        <f t="shared" si="14"/>
        <v>0.65</v>
      </c>
      <c r="EK6" s="36">
        <f t="shared" si="14"/>
        <v>0.53</v>
      </c>
      <c r="EL6" s="36">
        <f t="shared" si="14"/>
        <v>0.72</v>
      </c>
      <c r="EM6" s="36">
        <f t="shared" si="14"/>
        <v>0.53</v>
      </c>
      <c r="EN6" s="35" t="str">
        <f>IF(EN7="","",IF(EN7="-","【-】","【"&amp;SUBSTITUTE(TEXT(EN7,"#,##0.00"),"-","△")&amp;"】"))</f>
        <v>【0.54】</v>
      </c>
    </row>
    <row r="7" spans="1:144" s="37" customFormat="1" x14ac:dyDescent="0.15">
      <c r="A7" s="29"/>
      <c r="B7" s="38">
        <v>2018</v>
      </c>
      <c r="C7" s="38">
        <v>74021</v>
      </c>
      <c r="D7" s="38">
        <v>47</v>
      </c>
      <c r="E7" s="38">
        <v>1</v>
      </c>
      <c r="F7" s="38">
        <v>0</v>
      </c>
      <c r="G7" s="38">
        <v>0</v>
      </c>
      <c r="H7" s="38" t="s">
        <v>96</v>
      </c>
      <c r="I7" s="38" t="s">
        <v>97</v>
      </c>
      <c r="J7" s="38" t="s">
        <v>98</v>
      </c>
      <c r="K7" s="38" t="s">
        <v>99</v>
      </c>
      <c r="L7" s="38" t="s">
        <v>100</v>
      </c>
      <c r="M7" s="38" t="s">
        <v>101</v>
      </c>
      <c r="N7" s="39" t="s">
        <v>102</v>
      </c>
      <c r="O7" s="39" t="s">
        <v>103</v>
      </c>
      <c r="P7" s="39">
        <v>97.7</v>
      </c>
      <c r="Q7" s="39">
        <v>2160</v>
      </c>
      <c r="R7" s="39">
        <v>2775</v>
      </c>
      <c r="S7" s="39">
        <v>234.08</v>
      </c>
      <c r="T7" s="39">
        <v>11.85</v>
      </c>
      <c r="U7" s="39">
        <v>2680</v>
      </c>
      <c r="V7" s="39">
        <v>1.99</v>
      </c>
      <c r="W7" s="39">
        <v>1346.73</v>
      </c>
      <c r="X7" s="39">
        <v>88.25</v>
      </c>
      <c r="Y7" s="39">
        <v>83.54</v>
      </c>
      <c r="Z7" s="39">
        <v>88.78</v>
      </c>
      <c r="AA7" s="39">
        <v>80.819999999999993</v>
      </c>
      <c r="AB7" s="39">
        <v>76.400000000000006</v>
      </c>
      <c r="AC7" s="39">
        <v>75.87</v>
      </c>
      <c r="AD7" s="39">
        <v>76.27</v>
      </c>
      <c r="AE7" s="39">
        <v>77.56</v>
      </c>
      <c r="AF7" s="39">
        <v>78.510000000000005</v>
      </c>
      <c r="AG7" s="39">
        <v>77.91</v>
      </c>
      <c r="AH7" s="39">
        <v>75.599999999999994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1274.48</v>
      </c>
      <c r="BF7" s="39">
        <v>1231.48</v>
      </c>
      <c r="BG7" s="39">
        <v>1264.5999999999999</v>
      </c>
      <c r="BH7" s="39">
        <v>1135.8</v>
      </c>
      <c r="BI7" s="39">
        <v>1195.8399999999999</v>
      </c>
      <c r="BJ7" s="39">
        <v>1125.69</v>
      </c>
      <c r="BK7" s="39">
        <v>1134.67</v>
      </c>
      <c r="BL7" s="39">
        <v>1144.79</v>
      </c>
      <c r="BM7" s="39">
        <v>1061.58</v>
      </c>
      <c r="BN7" s="39">
        <v>1007.7</v>
      </c>
      <c r="BO7" s="39">
        <v>1074.1400000000001</v>
      </c>
      <c r="BP7" s="39">
        <v>60.23</v>
      </c>
      <c r="BQ7" s="39">
        <v>56.45</v>
      </c>
      <c r="BR7" s="39">
        <v>51.13</v>
      </c>
      <c r="BS7" s="39">
        <v>60.65</v>
      </c>
      <c r="BT7" s="39">
        <v>50.67</v>
      </c>
      <c r="BU7" s="39">
        <v>46.48</v>
      </c>
      <c r="BV7" s="39">
        <v>40.6</v>
      </c>
      <c r="BW7" s="39">
        <v>56.04</v>
      </c>
      <c r="BX7" s="39">
        <v>58.52</v>
      </c>
      <c r="BY7" s="39">
        <v>59.22</v>
      </c>
      <c r="BZ7" s="39">
        <v>54.36</v>
      </c>
      <c r="CA7" s="39">
        <v>206.42</v>
      </c>
      <c r="CB7" s="39">
        <v>207.31</v>
      </c>
      <c r="CC7" s="39">
        <v>240.66</v>
      </c>
      <c r="CD7" s="39">
        <v>207.63</v>
      </c>
      <c r="CE7" s="39">
        <v>241.85</v>
      </c>
      <c r="CF7" s="39">
        <v>376.61</v>
      </c>
      <c r="CG7" s="39">
        <v>440.03</v>
      </c>
      <c r="CH7" s="39">
        <v>304.35000000000002</v>
      </c>
      <c r="CI7" s="39">
        <v>296.3</v>
      </c>
      <c r="CJ7" s="39">
        <v>292.89999999999998</v>
      </c>
      <c r="CK7" s="39">
        <v>296.39999999999998</v>
      </c>
      <c r="CL7" s="39">
        <v>54.01</v>
      </c>
      <c r="CM7" s="39">
        <v>53.62</v>
      </c>
      <c r="CN7" s="39">
        <v>50.25</v>
      </c>
      <c r="CO7" s="39">
        <v>53.42</v>
      </c>
      <c r="CP7" s="39">
        <v>52.42</v>
      </c>
      <c r="CQ7" s="39">
        <v>57.43</v>
      </c>
      <c r="CR7" s="39">
        <v>57.29</v>
      </c>
      <c r="CS7" s="39">
        <v>55.9</v>
      </c>
      <c r="CT7" s="39">
        <v>57.3</v>
      </c>
      <c r="CU7" s="39">
        <v>56.76</v>
      </c>
      <c r="CV7" s="39">
        <v>55.95</v>
      </c>
      <c r="CW7" s="39">
        <v>68.010000000000005</v>
      </c>
      <c r="CX7" s="39">
        <v>72.19</v>
      </c>
      <c r="CY7" s="39">
        <v>70.680000000000007</v>
      </c>
      <c r="CZ7" s="39">
        <v>70.680000000000007</v>
      </c>
      <c r="DA7" s="39">
        <v>70.680000000000007</v>
      </c>
      <c r="DB7" s="39">
        <v>73.83</v>
      </c>
      <c r="DC7" s="39">
        <v>73.69</v>
      </c>
      <c r="DD7" s="39">
        <v>73.28</v>
      </c>
      <c r="DE7" s="39">
        <v>72.42</v>
      </c>
      <c r="DF7" s="39">
        <v>73.069999999999993</v>
      </c>
      <c r="DG7" s="39">
        <v>73.77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2.48</v>
      </c>
      <c r="EE7" s="39">
        <v>1.03</v>
      </c>
      <c r="EF7" s="39">
        <v>1.04</v>
      </c>
      <c r="EG7" s="39">
        <v>0.57999999999999996</v>
      </c>
      <c r="EH7" s="39">
        <v>0.68</v>
      </c>
      <c r="EI7" s="39">
        <v>0.69</v>
      </c>
      <c r="EJ7" s="39">
        <v>0.65</v>
      </c>
      <c r="EK7" s="39">
        <v>0.53</v>
      </c>
      <c r="EL7" s="39">
        <v>0.72</v>
      </c>
      <c r="EM7" s="39">
        <v>0.53</v>
      </c>
      <c r="EN7" s="39">
        <v>0.54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 x14ac:dyDescent="0.15">
      <c r="A9" s="41"/>
      <c r="B9" s="41" t="s">
        <v>104</v>
      </c>
      <c r="C9" s="41" t="s">
        <v>105</v>
      </c>
      <c r="D9" s="41" t="s">
        <v>106</v>
      </c>
      <c r="E9" s="41" t="s">
        <v>107</v>
      </c>
      <c r="F9" s="41" t="s">
        <v>108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1" t="s">
        <v>46</v>
      </c>
      <c r="B10" s="42">
        <f>DATEVALUE($B$6-4&amp;"年1月1日")</f>
        <v>41640</v>
      </c>
      <c r="C10" s="42">
        <f>DATEVALUE($B$6-3&amp;"年1月1日")</f>
        <v>42005</v>
      </c>
      <c r="D10" s="42">
        <f>DATEVALUE($B$6-2&amp;"年1月1日")</f>
        <v>42370</v>
      </c>
      <c r="E10" s="42">
        <f>DATEVALUE($B$6-1&amp;"年1月1日")</f>
        <v>42736</v>
      </c>
      <c r="F10" s="42">
        <f>DATEVALUE($B$6&amp;"年1月1日")</f>
        <v>43101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