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下水道\yuhya\収受、起案用\起案用\R1経営比較分析表\提出用\"/>
    </mc:Choice>
  </mc:AlternateContent>
  <workbookProtection workbookAlgorithmName="SHA-512" workbookHashValue="9gcxbN+t3XMsIaeLtSe3hZakcIbpQhJVge/KnNXOgt49Tnh8aSnc3kDX+kI+5diB0WcC4lhnhyVZjjN5MzSPKQ==" workbookSaltValue="P4ZLj7GoEDw3IYEyvctm9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<sst xmlns="http://schemas.openxmlformats.org/spreadsheetml/2006/main" count="228" uniqueCount="114">
  <si>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</si>
  <si>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</si>
  <si>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</si>
  <si>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</si>
  <si>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</si>
  <si>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</si>
  <si>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</si>
  <si>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</si>
  <si>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</si>
  <si>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</si>
  <si>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</si>
  <si>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</si>
  <si>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</si>
  <si>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</si>
  <si>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</si>
  <si>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</si>
  <si>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</si>
  <si>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</si>
  <si>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</si>
  <si>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</si>
  <si>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</si>
  <si>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</si>
  <si>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</si>
  <si>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</si>
  <si>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</si>
  <si>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</si>
  <si>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</si>
  <si>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</si>
  <si>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</si>
  <si>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</si>
  <si>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</si>
  <si>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</si>
  <si>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</si>
  <si>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</si>
  <si>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</si>
  <si>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</si>
  <si>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</si>
  <si>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</si>
  <si>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</si>
  <si>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</si>
  <si>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</si>
  <si>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</si>
  <si>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</si>
  <si>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</si>
  <si>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</si>
  <si>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</si>
  <si>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</si>
  <si>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</si>
  <si>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</si>
  <si>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</si>
  <si>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</si>
  <si>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</si>
  <si>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</si>
  <si>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</si>
  <si>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</si>
  <si>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</si>
  <si>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</si>
  <si>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</si>
  <si>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</si>
  <si>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</si>
  <si>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</si>
  <si>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</si>
  <si>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</si>
  <si>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</si>
  <si>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</si>
  <si>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</si>
  <si>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</si>
  <si>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</si>
  <si>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</si>
  <si>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</si>
  <si>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</si>
  <si>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</si>
  <si>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</si>
  <si>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</si>
  <si>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</si>
  <si>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</si>
  <si>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</si>
  <si>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</si>
  <si>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</si>
  <si>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</si>
  <si>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</si>
  <si>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</si>
  <si>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</si>
  <si>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</si>
  <si>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</si>
  <si>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</si>
  <si>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</si>
  <si>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</si>
  <si>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</si>
  <si>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</si>
  <si>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</si>
  <si>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</si>
  <si>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</si>
  <si>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</si>
  <si>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</si>
  <si>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</si>
  <si>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</si>
  <si>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</si>
  <si>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</si>
  <si>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</si>
  <si>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</si>
  <si>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</si>
  <si>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</si>
  <si>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</si>
  <si>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</si>
  <si>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</si>
  <si>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</si>
  <si>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</si>
  <si>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</si>
  <si>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</si>
  <si>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</si>
  <si>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が70％台に上がり、経費回収率は昨年度より下がり20％を切る状況となっている。この数値を見ると、下水道使用料の収入で歳出を賄うことができず、27年度の外部収入に依存する形となっていると考えられる。経費回収率が平均で30％を超えない原因は、下水道使用料を低価格に設定しているため料金収入が少ないことや、流動・定住人口の利用者減少のため料金収入が少ないことが考えられる。これらを踏まえると収益的収支比率と経費回収率が健全ではない経営をしていると判断できる。経費回収率は、類似団体の平均と比べても倍以上の差があるため、下水道使用料の設定が類似団体と比べて大きな差があると解釈することができる。
　汚水処理原価は突発的な高価な設備の修繕があったため前年度より増加している。
　施設利用率は約30％となっており、この原因として定住人口が少ないことに加え、汚水量が流動人口に大きく左右されているためと考えられる。例年の定住人口に大きな差はないため、現状の主な原因は流動人口の減少によるものと推測できる。流動人口の減少に対応するため、令和2年度の完成を目標に処理場のダウンサイジングを行っている。</t>
    <rPh sb="14" eb="15">
      <t>ア</t>
    </rPh>
    <rPh sb="24" eb="27">
      <t>サクネンド</t>
    </rPh>
    <rPh sb="29" eb="30">
      <t>サ</t>
    </rPh>
    <rPh sb="36" eb="37">
      <t>キ</t>
    </rPh>
    <rPh sb="83" eb="85">
      <t>ガイブ</t>
    </rPh>
    <rPh sb="85" eb="87">
      <t>シュウニュウ</t>
    </rPh>
    <rPh sb="88" eb="90">
      <t>イゾン</t>
    </rPh>
    <rPh sb="92" eb="93">
      <t>カタチ</t>
    </rPh>
    <rPh sb="100" eb="101">
      <t>カンガ</t>
    </rPh>
    <rPh sb="112" eb="114">
      <t>ヘイキン</t>
    </rPh>
    <rPh sb="253" eb="256">
      <t>バイイジョウ</t>
    </rPh>
    <rPh sb="285" eb="286">
      <t>サ</t>
    </rPh>
    <rPh sb="310" eb="313">
      <t>トッパツテキ</t>
    </rPh>
    <rPh sb="314" eb="316">
      <t>コウカ</t>
    </rPh>
    <rPh sb="317" eb="319">
      <t>セツビ</t>
    </rPh>
    <rPh sb="320" eb="322">
      <t>シュウゼン</t>
    </rPh>
    <rPh sb="328" eb="331">
      <t>ゼンネンド</t>
    </rPh>
    <rPh sb="333" eb="335">
      <t>ゾウカ</t>
    </rPh>
    <rPh sb="408" eb="410">
      <t>レイネン</t>
    </rPh>
    <rPh sb="411" eb="413">
      <t>テイジュウ</t>
    </rPh>
    <rPh sb="413" eb="415">
      <t>ジンコウ</t>
    </rPh>
    <rPh sb="416" eb="417">
      <t>オオ</t>
    </rPh>
    <rPh sb="419" eb="420">
      <t>サ</t>
    </rPh>
    <rPh sb="426" eb="428">
      <t>ゲンジョウ</t>
    </rPh>
    <rPh sb="429" eb="430">
      <t>オモ</t>
    </rPh>
    <rPh sb="431" eb="433">
      <t>ゲンイン</t>
    </rPh>
    <rPh sb="447" eb="449">
      <t>スイソク</t>
    </rPh>
    <rPh sb="453" eb="455">
      <t>リュウドウ</t>
    </rPh>
    <rPh sb="455" eb="457">
      <t>ジンコウ</t>
    </rPh>
    <rPh sb="458" eb="460">
      <t>ゲンショウ</t>
    </rPh>
    <rPh sb="461" eb="463">
      <t>タイオウ</t>
    </rPh>
    <rPh sb="471" eb="472">
      <t>ネン</t>
    </rPh>
    <rPh sb="472" eb="473">
      <t>ド</t>
    </rPh>
    <rPh sb="474" eb="476">
      <t>カンセイ</t>
    </rPh>
    <rPh sb="477" eb="479">
      <t>モクヒョウ</t>
    </rPh>
    <rPh sb="480" eb="483">
      <t>ショリジョウ</t>
    </rPh>
    <rPh sb="493" eb="494">
      <t>オコナ</t>
    </rPh>
    <phoneticPr fontId="15"/>
  </si>
  <si>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しかし、処理設備によっては耐用年数を超えるものがあり、管渠においては主要な管きょに腐食は見られないが、不明水の流入等により経年劣化管を含めた老朽箇所がいくつかあると推測できる。
　設備については令和2年度の完成を目標に処理場のダウンサイジングを行っており、その過程で設備の老朽化対策が行われる。</t>
    <rPh sb="97" eb="99">
      <t>シュヨウ</t>
    </rPh>
    <rPh sb="100" eb="101">
      <t>カン</t>
    </rPh>
    <rPh sb="104" eb="106">
      <t>フショク</t>
    </rPh>
    <rPh sb="107" eb="108">
      <t>ミ</t>
    </rPh>
    <rPh sb="114" eb="116">
      <t>フメイ</t>
    </rPh>
    <rPh sb="116" eb="117">
      <t>スイ</t>
    </rPh>
    <rPh sb="118" eb="120">
      <t>リュウニュウ</t>
    </rPh>
    <rPh sb="120" eb="121">
      <t>トウ</t>
    </rPh>
    <rPh sb="124" eb="126">
      <t>ケイネン</t>
    </rPh>
    <rPh sb="126" eb="128">
      <t>レッカ</t>
    </rPh>
    <rPh sb="128" eb="129">
      <t>カン</t>
    </rPh>
    <rPh sb="130" eb="131">
      <t>フク</t>
    </rPh>
    <rPh sb="133" eb="135">
      <t>ロウキュウ</t>
    </rPh>
    <rPh sb="145" eb="147">
      <t>スイソク</t>
    </rPh>
    <rPh sb="153" eb="155">
      <t>セツビ</t>
    </rPh>
    <rPh sb="160" eb="162">
      <t>レイワ</t>
    </rPh>
    <rPh sb="163" eb="165">
      <t>ネンド</t>
    </rPh>
    <rPh sb="166" eb="168">
      <t>カンセイ</t>
    </rPh>
    <rPh sb="169" eb="171">
      <t>モクヒョウ</t>
    </rPh>
    <rPh sb="172" eb="175">
      <t>ショリジョウ</t>
    </rPh>
    <rPh sb="185" eb="186">
      <t>オコナ</t>
    </rPh>
    <rPh sb="193" eb="195">
      <t>カテイ</t>
    </rPh>
    <rPh sb="196" eb="198">
      <t>セツビ</t>
    </rPh>
    <rPh sb="199" eb="202">
      <t>ロウキュウカ</t>
    </rPh>
    <rPh sb="202" eb="204">
      <t>タイサク</t>
    </rPh>
    <rPh sb="205" eb="206">
      <t>オコナ</t>
    </rPh>
    <phoneticPr fontId="15"/>
  </si>
  <si>
    <t>　収益的収支比率と経費回収率について、根本的な改善策として流動人口や定住人口などの下水道利用者が増え、経費回収率が上がっていくことで、それに比例して収益的収支比率も向上していくと思われる。また、令和2年度の完成を目標に行われている処理場のダウンサイジングにより、処理能力を現在の流動人口等に合わせるためこれらの数値は改善されると見込んでいる。
　施設利用率についても、処理場のダウンサイジングにより数値が改善される見込み。
　老朽化については、処理設備等は耐用年数が過ぎたものや迫りつつあるものが混在しているが、処理場のダウンサイジングにより改善される見込み。管渠については28年度に主要な管きょの点検を行ったため、その他の管きょの点検を実施し、必要に応じて修繕等を行う必要がある。</t>
    <rPh sb="97" eb="99">
      <t>レイワ</t>
    </rPh>
    <rPh sb="100" eb="101">
      <t>ネン</t>
    </rPh>
    <rPh sb="101" eb="102">
      <t>ド</t>
    </rPh>
    <rPh sb="103" eb="105">
      <t>カンセイ</t>
    </rPh>
    <rPh sb="106" eb="108">
      <t>モクヒョウ</t>
    </rPh>
    <rPh sb="109" eb="110">
      <t>オコナ</t>
    </rPh>
    <rPh sb="115" eb="118">
      <t>ショリジョウ</t>
    </rPh>
    <rPh sb="131" eb="133">
      <t>ショリ</t>
    </rPh>
    <rPh sb="133" eb="135">
      <t>ノウリョク</t>
    </rPh>
    <rPh sb="136" eb="138">
      <t>ゲンザイ</t>
    </rPh>
    <rPh sb="139" eb="141">
      <t>リュウドウ</t>
    </rPh>
    <rPh sb="141" eb="144">
      <t>ジンコウトウ</t>
    </rPh>
    <rPh sb="145" eb="146">
      <t>ア</t>
    </rPh>
    <rPh sb="155" eb="157">
      <t>スウチ</t>
    </rPh>
    <rPh sb="158" eb="160">
      <t>カイゼン</t>
    </rPh>
    <rPh sb="164" eb="166">
      <t>ミコ</t>
    </rPh>
    <rPh sb="184" eb="187">
      <t>ショリジョウ</t>
    </rPh>
    <rPh sb="199" eb="201">
      <t>スウチ</t>
    </rPh>
    <rPh sb="202" eb="204">
      <t>カイゼン</t>
    </rPh>
    <rPh sb="207" eb="209">
      <t>ミコ</t>
    </rPh>
    <rPh sb="256" eb="259">
      <t>ショリジョウ</t>
    </rPh>
    <rPh sb="271" eb="273">
      <t>カイゼン</t>
    </rPh>
    <rPh sb="276" eb="278">
      <t>ミコ</t>
    </rPh>
    <rPh sb="289" eb="290">
      <t>ネン</t>
    </rPh>
    <rPh sb="290" eb="291">
      <t>ド</t>
    </rPh>
    <rPh sb="292" eb="294">
      <t>シュヨウ</t>
    </rPh>
    <rPh sb="295" eb="296">
      <t>カン</t>
    </rPh>
    <rPh sb="299" eb="301">
      <t>テンケン</t>
    </rPh>
    <rPh sb="302" eb="303">
      <t>オコナ</t>
    </rPh>
    <rPh sb="310" eb="311">
      <t>タ</t>
    </rPh>
    <rPh sb="312" eb="313">
      <t>カン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</si>
</sst>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51-4087-91EF-DD69F27E11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0.09</c:v>
                </c:pt>
                <c:pt idx="3">
                  <c:v>0.09</c:v>
                </c:pt>
                <c:pt idx="4">
                  <c:v>0.13</c:v>
                </c:pt>
              </c:numCache>
            </c:numRef>
          </c:val>
          <c:smooth val="0"/>
          <c:extLst>
            <c:ext xmlns:c16="http://schemas.microsoft.com/office/drawing/2014/chart" uri="{C3380CC4-5D6E-409C-BE32-E72D297353CC}">
              <c16:uniqueId val="{00000001-A651-4087-91EF-DD69F27E11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29.92</c:v>
                </c:pt>
                <c:pt idx="1">
                  <c:v>31.58</c:v>
                </c:pt>
                <c:pt idx="2">
                  <c:v>28.25</c:v>
                </c:pt>
                <c:pt idx="3">
                  <c:v>35.33</c:v>
                </c:pt>
                <c:pt idx="4">
                  <c:v>31.83</c:v>
                </c:pt>
              </c:numCache>
            </c:numRef>
          </c:val>
          <c:extLst>
            <c:ext xmlns:c16="http://schemas.microsoft.com/office/drawing/2014/chart" uri="{C3380CC4-5D6E-409C-BE32-E72D297353CC}">
              <c16:uniqueId val="{00000000-891D-4AF8-AD54-819F1F1723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42.9</c:v>
                </c:pt>
                <c:pt idx="3">
                  <c:v>43.36</c:v>
                </c:pt>
                <c:pt idx="4">
                  <c:v>42.56</c:v>
                </c:pt>
              </c:numCache>
            </c:numRef>
          </c:val>
          <c:smooth val="0"/>
          <c:extLst>
            <c:ext xmlns:c16="http://schemas.microsoft.com/office/drawing/2014/chart" uri="{C3380CC4-5D6E-409C-BE32-E72D297353CC}">
              <c16:uniqueId val="{00000001-891D-4AF8-AD54-819F1F1723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576-47AD-A328-DF1CE3D744E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83.5</c:v>
                </c:pt>
                <c:pt idx="3">
                  <c:v>83.06</c:v>
                </c:pt>
                <c:pt idx="4">
                  <c:v>83.32</c:v>
                </c:pt>
              </c:numCache>
            </c:numRef>
          </c:val>
          <c:smooth val="0"/>
          <c:extLst>
            <c:ext xmlns:c16="http://schemas.microsoft.com/office/drawing/2014/chart" uri="{C3380CC4-5D6E-409C-BE32-E72D297353CC}">
              <c16:uniqueId val="{00000001-8576-47AD-A328-DF1CE3D744E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82.24</c:v>
                </c:pt>
                <c:pt idx="1">
                  <c:v>54.94</c:v>
                </c:pt>
                <c:pt idx="2">
                  <c:v>72.81</c:v>
                </c:pt>
                <c:pt idx="3">
                  <c:v>74.319999999999993</c:v>
                </c:pt>
                <c:pt idx="4">
                  <c:v>70.34</c:v>
                </c:pt>
              </c:numCache>
            </c:numRef>
          </c:val>
          <c:extLst>
            <c:ext xmlns:c16="http://schemas.microsoft.com/office/drawing/2014/chart" uri="{C3380CC4-5D6E-409C-BE32-E72D297353CC}">
              <c16:uniqueId val="{00000000-43CE-405B-A1AA-2502EE1CAB5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CE-405B-A1AA-2502EE1CAB5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79-43BB-B03C-1367038719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79-43BB-B03C-1367038719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B5-44D0-9C88-FCCCAD57BBE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5-44D0-9C88-FCCCAD57BBE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31-4FF8-ADBB-51373480FF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31-4FF8-ADBB-51373480FF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44-4738-B615-DF945ED7F7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44-4738-B615-DF945ED7F7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1309.7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D29-44EE-868F-4D356BD8C4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1298.9100000000001</c:v>
                </c:pt>
                <c:pt idx="3">
                  <c:v>1243.71</c:v>
                </c:pt>
                <c:pt idx="4">
                  <c:v>1194.1500000000001</c:v>
                </c:pt>
              </c:numCache>
            </c:numRef>
          </c:val>
          <c:smooth val="0"/>
          <c:extLst>
            <c:ext xmlns:c16="http://schemas.microsoft.com/office/drawing/2014/chart" uri="{C3380CC4-5D6E-409C-BE32-E72D297353CC}">
              <c16:uniqueId val="{00000001-4D29-44EE-868F-4D356BD8C4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24</c:v>
                </c:pt>
                <c:pt idx="1">
                  <c:v>13.52</c:v>
                </c:pt>
                <c:pt idx="2">
                  <c:v>39.950000000000003</c:v>
                </c:pt>
                <c:pt idx="3">
                  <c:v>36.57</c:v>
                </c:pt>
                <c:pt idx="4">
                  <c:v>19.59</c:v>
                </c:pt>
              </c:numCache>
            </c:numRef>
          </c:val>
          <c:extLst>
            <c:ext xmlns:c16="http://schemas.microsoft.com/office/drawing/2014/chart" uri="{C3380CC4-5D6E-409C-BE32-E72D297353CC}">
              <c16:uniqueId val="{00000000-F145-4F86-8A0E-D2DB2D7EE53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69.87</c:v>
                </c:pt>
                <c:pt idx="3">
                  <c:v>74.3</c:v>
                </c:pt>
                <c:pt idx="4">
                  <c:v>72.260000000000005</c:v>
                </c:pt>
              </c:numCache>
            </c:numRef>
          </c:val>
          <c:smooth val="0"/>
          <c:extLst>
            <c:ext xmlns:c16="http://schemas.microsoft.com/office/drawing/2014/chart" uri="{C3380CC4-5D6E-409C-BE32-E72D297353CC}">
              <c16:uniqueId val="{00000001-F145-4F86-8A0E-D2DB2D7EE53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266.48</c:v>
                </c:pt>
                <c:pt idx="1">
                  <c:v>478.43</c:v>
                </c:pt>
                <c:pt idx="2">
                  <c:v>159.57</c:v>
                </c:pt>
                <c:pt idx="3">
                  <c:v>174.89</c:v>
                </c:pt>
                <c:pt idx="4">
                  <c:v>329.89</c:v>
                </c:pt>
              </c:numCache>
            </c:numRef>
          </c:val>
          <c:extLst>
            <c:ext xmlns:c16="http://schemas.microsoft.com/office/drawing/2014/chart" uri="{C3380CC4-5D6E-409C-BE32-E72D297353CC}">
              <c16:uniqueId val="{00000000-8ADF-49E9-B644-698DDD72C3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234.96</c:v>
                </c:pt>
                <c:pt idx="3">
                  <c:v>221.81</c:v>
                </c:pt>
                <c:pt idx="4">
                  <c:v>230.02</c:v>
                </c:pt>
              </c:numCache>
            </c:numRef>
          </c:val>
          <c:smooth val="0"/>
          <c:extLst>
            <c:ext xmlns:c16="http://schemas.microsoft.com/office/drawing/2014/chart" uri="{C3380CC4-5D6E-409C-BE32-E72D297353CC}">
              <c16:uniqueId val="{00000001-8ADF-49E9-B644-698DDD72C3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W8" sqref="W8:AC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檜枝岐村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557</v>
      </c>
      <c r="AM8" s="50"/>
      <c r="AN8" s="50"/>
      <c r="AO8" s="50"/>
      <c r="AP8" s="50"/>
      <c r="AQ8" s="50"/>
      <c r="AR8" s="50"/>
      <c r="AS8" s="50"/>
      <c r="AT8" s="45">
        <f>データ!T6</f>
        <v>390.46</v>
      </c>
      <c r="AU8" s="45"/>
      <c r="AV8" s="45"/>
      <c r="AW8" s="45"/>
      <c r="AX8" s="45"/>
      <c r="AY8" s="45"/>
      <c r="AZ8" s="45"/>
      <c r="BA8" s="45"/>
      <c r="BB8" s="45">
        <f>データ!U6</f>
        <v>1.43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59.84</v>
      </c>
      <c r="X10" s="45"/>
      <c r="Y10" s="45"/>
      <c r="Z10" s="45"/>
      <c r="AA10" s="45"/>
      <c r="AB10" s="45"/>
      <c r="AC10" s="45"/>
      <c r="AD10" s="50">
        <f>データ!R6</f>
        <v>1050</v>
      </c>
      <c r="AE10" s="50"/>
      <c r="AF10" s="50"/>
      <c r="AG10" s="50"/>
      <c r="AH10" s="50"/>
      <c r="AI10" s="50"/>
      <c r="AJ10" s="50"/>
      <c r="AK10" s="2"/>
      <c r="AL10" s="50">
        <f>データ!V6</f>
        <v>547</v>
      </c>
      <c r="AM10" s="50"/>
      <c r="AN10" s="50"/>
      <c r="AO10" s="50"/>
      <c r="AP10" s="50"/>
      <c r="AQ10" s="50"/>
      <c r="AR10" s="50"/>
      <c r="AS10" s="50"/>
      <c r="AT10" s="45">
        <f>データ!W6</f>
        <v>0.27</v>
      </c>
      <c r="AU10" s="45"/>
      <c r="AV10" s="45"/>
      <c r="AW10" s="45"/>
      <c r="AX10" s="45"/>
      <c r="AY10" s="45"/>
      <c r="AZ10" s="45"/>
      <c r="BA10" s="45"/>
      <c r="BB10" s="45">
        <f>データ!X6</f>
        <v>2025.93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43</v>
      </c>
      <c r="O86" s="26" t="str">
        <f>データ!EO6</f>
        <v>【0.12】</v>
      </c>
    </row>
  </sheetData>
  <sheetProtection algorithmName="SHA-512" hashValue="rbfnTTuOQZ+QSc9JPPo+7S45I66/P68QL+5k3lPaa4KSejn/JxV1NgNBWmy4GsTENd+V3rQMVEA+QgPPITgQAQ==" saltValue="O4oT7G1y2e1og33FoJad7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73644</v>
      </c>
      <c r="D6" s="33">
        <f t="shared" si="3"/>
        <v>47</v>
      </c>
      <c r="E6" s="33">
        <f t="shared" si="3"/>
        <v>17</v>
      </c>
      <c r="F6" s="33">
        <f t="shared" si="3"/>
        <v>4</v>
      </c>
      <c r="G6" s="33">
        <f t="shared" si="3"/>
        <v>0</v>
      </c>
      <c r="H6" s="33" t="str">
        <f t="shared" si="3"/>
        <v>福島県　檜枝岐村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100</v>
      </c>
      <c r="Q6" s="34">
        <f t="shared" si="3"/>
        <v>59.84</v>
      </c>
      <c r="R6" s="34">
        <f t="shared" si="3"/>
        <v>1050</v>
      </c>
      <c r="S6" s="34">
        <f t="shared" si="3"/>
        <v>557</v>
      </c>
      <c r="T6" s="34">
        <f t="shared" si="3"/>
        <v>390.46</v>
      </c>
      <c r="U6" s="34">
        <f t="shared" si="3"/>
        <v>1.43</v>
      </c>
      <c r="V6" s="34">
        <f t="shared" si="3"/>
        <v>547</v>
      </c>
      <c r="W6" s="34">
        <f t="shared" si="3"/>
        <v>0.27</v>
      </c>
      <c r="X6" s="34">
        <f t="shared" si="3"/>
        <v>2025.93</v>
      </c>
      <c r="Y6" s="35">
        <f>IF(Y7="",NA(),Y7)</f>
        <v>82.24</v>
      </c>
      <c r="Z6" s="35">
        <f t="shared" ref="Z6:AH6" si="4">IF(Z7="",NA(),Z7)</f>
        <v>54.94</v>
      </c>
      <c r="AA6" s="35">
        <f t="shared" si="4"/>
        <v>72.81</v>
      </c>
      <c r="AB6" s="35">
        <f t="shared" si="4"/>
        <v>74.319999999999993</v>
      </c>
      <c r="AC6" s="35">
        <f t="shared" si="4"/>
        <v>70.34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1309.7</v>
      </c>
      <c r="BH6" s="34">
        <f t="shared" si="7"/>
        <v>0</v>
      </c>
      <c r="BI6" s="34">
        <f t="shared" si="7"/>
        <v>0</v>
      </c>
      <c r="BJ6" s="34">
        <f t="shared" si="7"/>
        <v>0</v>
      </c>
      <c r="BK6" s="35">
        <f t="shared" si="7"/>
        <v>1671.86</v>
      </c>
      <c r="BL6" s="35">
        <f t="shared" si="7"/>
        <v>1673.47</v>
      </c>
      <c r="BM6" s="35">
        <f t="shared" si="7"/>
        <v>1298.9100000000001</v>
      </c>
      <c r="BN6" s="35">
        <f t="shared" si="7"/>
        <v>1243.71</v>
      </c>
      <c r="BO6" s="35">
        <f t="shared" si="7"/>
        <v>1194.1500000000001</v>
      </c>
      <c r="BP6" s="34" t="str">
        <f>IF(BP7="","",IF(BP7="-","【-】","【"&amp;SUBSTITUTE(TEXT(BP7,"#,##0.00"),"-","△")&amp;"】"))</f>
        <v>【1,209.40】</v>
      </c>
      <c r="BQ6" s="35">
        <f>IF(BQ7="",NA(),BQ7)</f>
        <v>24</v>
      </c>
      <c r="BR6" s="35">
        <f t="shared" ref="BR6:BZ6" si="8">IF(BR7="",NA(),BR7)</f>
        <v>13.52</v>
      </c>
      <c r="BS6" s="35">
        <f t="shared" si="8"/>
        <v>39.950000000000003</v>
      </c>
      <c r="BT6" s="35">
        <f t="shared" si="8"/>
        <v>36.57</v>
      </c>
      <c r="BU6" s="35">
        <f t="shared" si="8"/>
        <v>19.59</v>
      </c>
      <c r="BV6" s="35">
        <f t="shared" si="8"/>
        <v>50.54</v>
      </c>
      <c r="BW6" s="35">
        <f t="shared" si="8"/>
        <v>49.22</v>
      </c>
      <c r="BX6" s="35">
        <f t="shared" si="8"/>
        <v>69.87</v>
      </c>
      <c r="BY6" s="35">
        <f t="shared" si="8"/>
        <v>74.3</v>
      </c>
      <c r="BZ6" s="35">
        <f t="shared" si="8"/>
        <v>72.260000000000005</v>
      </c>
      <c r="CA6" s="34" t="str">
        <f>IF(CA7="","",IF(CA7="-","【-】","【"&amp;SUBSTITUTE(TEXT(CA7,"#,##0.00"),"-","△")&amp;"】"))</f>
        <v>【74.48】</v>
      </c>
      <c r="CB6" s="35">
        <f>IF(CB7="",NA(),CB7)</f>
        <v>266.48</v>
      </c>
      <c r="CC6" s="35">
        <f t="shared" ref="CC6:CK6" si="9">IF(CC7="",NA(),CC7)</f>
        <v>478.43</v>
      </c>
      <c r="CD6" s="35">
        <f t="shared" si="9"/>
        <v>159.57</v>
      </c>
      <c r="CE6" s="35">
        <f t="shared" si="9"/>
        <v>174.89</v>
      </c>
      <c r="CF6" s="35">
        <f t="shared" si="9"/>
        <v>329.89</v>
      </c>
      <c r="CG6" s="35">
        <f t="shared" si="9"/>
        <v>320.36</v>
      </c>
      <c r="CH6" s="35">
        <f t="shared" si="9"/>
        <v>332.02</v>
      </c>
      <c r="CI6" s="35">
        <f t="shared" si="9"/>
        <v>234.96</v>
      </c>
      <c r="CJ6" s="35">
        <f t="shared" si="9"/>
        <v>221.81</v>
      </c>
      <c r="CK6" s="35">
        <f t="shared" si="9"/>
        <v>230.02</v>
      </c>
      <c r="CL6" s="34" t="str">
        <f>IF(CL7="","",IF(CL7="-","【-】","【"&amp;SUBSTITUTE(TEXT(CL7,"#,##0.00"),"-","△")&amp;"】"))</f>
        <v>【219.46】</v>
      </c>
      <c r="CM6" s="35">
        <f>IF(CM7="",NA(),CM7)</f>
        <v>29.92</v>
      </c>
      <c r="CN6" s="35">
        <f t="shared" ref="CN6:CV6" si="10">IF(CN7="",NA(),CN7)</f>
        <v>31.58</v>
      </c>
      <c r="CO6" s="35">
        <f t="shared" si="10"/>
        <v>28.25</v>
      </c>
      <c r="CP6" s="35">
        <f t="shared" si="10"/>
        <v>35.33</v>
      </c>
      <c r="CQ6" s="35">
        <f t="shared" si="10"/>
        <v>31.83</v>
      </c>
      <c r="CR6" s="35">
        <f t="shared" si="10"/>
        <v>34.74</v>
      </c>
      <c r="CS6" s="35">
        <f t="shared" si="10"/>
        <v>36.65</v>
      </c>
      <c r="CT6" s="35">
        <f t="shared" si="10"/>
        <v>42.9</v>
      </c>
      <c r="CU6" s="35">
        <f t="shared" si="10"/>
        <v>43.36</v>
      </c>
      <c r="CV6" s="35">
        <f t="shared" si="10"/>
        <v>42.56</v>
      </c>
      <c r="CW6" s="34" t="str">
        <f>IF(CW7="","",IF(CW7="-","【-】","【"&amp;SUBSTITUTE(TEXT(CW7,"#,##0.00"),"-","△")&amp;"】"))</f>
        <v>【42.82】</v>
      </c>
      <c r="CX6" s="35">
        <f>IF(CX7="",NA(),CX7)</f>
        <v>100</v>
      </c>
      <c r="CY6" s="35">
        <f t="shared" ref="CY6:DG6" si="11">IF(CY7="",NA(),CY7)</f>
        <v>100</v>
      </c>
      <c r="CZ6" s="35">
        <f t="shared" si="11"/>
        <v>100</v>
      </c>
      <c r="DA6" s="35">
        <f t="shared" si="11"/>
        <v>100</v>
      </c>
      <c r="DB6" s="35">
        <f t="shared" si="11"/>
        <v>100</v>
      </c>
      <c r="DC6" s="35">
        <f t="shared" si="11"/>
        <v>70.14</v>
      </c>
      <c r="DD6" s="35">
        <f t="shared" si="11"/>
        <v>68.83</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0.09</v>
      </c>
      <c r="EM6" s="35">
        <f t="shared" si="14"/>
        <v>0.09</v>
      </c>
      <c r="EN6" s="35">
        <f t="shared" si="14"/>
        <v>0.13</v>
      </c>
      <c r="EO6" s="34" t="str">
        <f>IF(EO7="","",IF(EO7="-","【-】","【"&amp;SUBSTITUTE(TEXT(EO7,"#,##0.00"),"-","△")&amp;"】"))</f>
        <v>【0.12】</v>
      </c>
    </row>
    <row r="7" spans="1:145" s="36" customFormat="1" x14ac:dyDescent="0.15">
      <c r="A7" s="28"/>
      <c r="B7" s="37">
        <v>2018</v>
      </c>
      <c r="C7" s="37">
        <v>73644</v>
      </c>
      <c r="D7" s="37">
        <v>47</v>
      </c>
      <c r="E7" s="37">
        <v>17</v>
      </c>
      <c r="F7" s="37">
        <v>4</v>
      </c>
      <c r="G7" s="37">
        <v>0</v>
      </c>
      <c r="H7" s="37" t="s">
        <v>98</v>
      </c>
      <c r="I7" s="37" t="s">
        <v>99</v>
      </c>
      <c r="J7" s="37" t="s">
        <v>100</v>
      </c>
      <c r="K7" s="37" t="s">
        <v>101</v>
      </c>
      <c r="L7" s="37" t="s">
        <v>102</v>
      </c>
      <c r="M7" s="37" t="s">
        <v>103</v>
      </c>
      <c r="N7" s="38" t="s">
        <v>104</v>
      </c>
      <c r="O7" s="38" t="s">
        <v>105</v>
      </c>
      <c r="P7" s="38">
        <v>100</v>
      </c>
      <c r="Q7" s="38">
        <v>59.84</v>
      </c>
      <c r="R7" s="38">
        <v>1050</v>
      </c>
      <c r="S7" s="38">
        <v>557</v>
      </c>
      <c r="T7" s="38">
        <v>390.46</v>
      </c>
      <c r="U7" s="38">
        <v>1.43</v>
      </c>
      <c r="V7" s="38">
        <v>547</v>
      </c>
      <c r="W7" s="38">
        <v>0.27</v>
      </c>
      <c r="X7" s="38">
        <v>2025.93</v>
      </c>
      <c r="Y7" s="38">
        <v>82.24</v>
      </c>
      <c r="Z7" s="38">
        <v>54.94</v>
      </c>
      <c r="AA7" s="38">
        <v>72.81</v>
      </c>
      <c r="AB7" s="38">
        <v>74.319999999999993</v>
      </c>
      <c r="AC7" s="38">
        <v>70.34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1309.7</v>
      </c>
      <c r="BH7" s="38">
        <v>0</v>
      </c>
      <c r="BI7" s="38">
        <v>0</v>
      </c>
      <c r="BJ7" s="38">
        <v>0</v>
      </c>
      <c r="BK7" s="38">
        <v>1671.86</v>
      </c>
      <c r="BL7" s="38">
        <v>1673.47</v>
      </c>
      <c r="BM7" s="38">
        <v>1298.9100000000001</v>
      </c>
      <c r="BN7" s="38">
        <v>1243.71</v>
      </c>
      <c r="BO7" s="38">
        <v>1194.1500000000001</v>
      </c>
      <c r="BP7" s="38">
        <v>1209.4000000000001</v>
      </c>
      <c r="BQ7" s="38">
        <v>24</v>
      </c>
      <c r="BR7" s="38">
        <v>13.52</v>
      </c>
      <c r="BS7" s="38">
        <v>39.950000000000003</v>
      </c>
      <c r="BT7" s="38">
        <v>36.57</v>
      </c>
      <c r="BU7" s="38">
        <v>19.59</v>
      </c>
      <c r="BV7" s="38">
        <v>50.54</v>
      </c>
      <c r="BW7" s="38">
        <v>49.22</v>
      </c>
      <c r="BX7" s="38">
        <v>69.87</v>
      </c>
      <c r="BY7" s="38">
        <v>74.3</v>
      </c>
      <c r="BZ7" s="38">
        <v>72.260000000000005</v>
      </c>
      <c r="CA7" s="38">
        <v>74.48</v>
      </c>
      <c r="CB7" s="38">
        <v>266.48</v>
      </c>
      <c r="CC7" s="38">
        <v>478.43</v>
      </c>
      <c r="CD7" s="38">
        <v>159.57</v>
      </c>
      <c r="CE7" s="38">
        <v>174.89</v>
      </c>
      <c r="CF7" s="38">
        <v>329.89</v>
      </c>
      <c r="CG7" s="38">
        <v>320.36</v>
      </c>
      <c r="CH7" s="38">
        <v>332.02</v>
      </c>
      <c r="CI7" s="38">
        <v>234.96</v>
      </c>
      <c r="CJ7" s="38">
        <v>221.81</v>
      </c>
      <c r="CK7" s="38">
        <v>230.02</v>
      </c>
      <c r="CL7" s="38">
        <v>219.46</v>
      </c>
      <c r="CM7" s="38">
        <v>29.92</v>
      </c>
      <c r="CN7" s="38">
        <v>31.58</v>
      </c>
      <c r="CO7" s="38">
        <v>28.25</v>
      </c>
      <c r="CP7" s="38">
        <v>35.33</v>
      </c>
      <c r="CQ7" s="38">
        <v>31.83</v>
      </c>
      <c r="CR7" s="38">
        <v>34.74</v>
      </c>
      <c r="CS7" s="38">
        <v>36.65</v>
      </c>
      <c r="CT7" s="38">
        <v>42.9</v>
      </c>
      <c r="CU7" s="38">
        <v>43.36</v>
      </c>
      <c r="CV7" s="38">
        <v>42.56</v>
      </c>
      <c r="CW7" s="38">
        <v>42.82</v>
      </c>
      <c r="CX7" s="38">
        <v>100</v>
      </c>
      <c r="CY7" s="38">
        <v>100</v>
      </c>
      <c r="CZ7" s="38">
        <v>100</v>
      </c>
      <c r="DA7" s="38">
        <v>100</v>
      </c>
      <c r="DB7" s="38">
        <v>100</v>
      </c>
      <c r="DC7" s="38">
        <v>70.14</v>
      </c>
      <c r="DD7" s="38">
        <v>68.83</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cp:lastPrinted>2020-01-27T10:00:42Z</cp:lastPrinted>
  <dcterms:created xsi:type="dcterms:W3CDTF">2019-12-05T05:10:43Z</dcterms:created>
  <dcterms:modified xsi:type="dcterms:W3CDTF">2020-01-27T10:01:04Z</dcterms:modified>
  <cp:category/>
</cp:coreProperties>
</file>