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lgfs01\kensetsu\水道\上水道係\027経営比較分析表\R01\"/>
    </mc:Choice>
  </mc:AlternateContent>
  <workbookProtection workbookAlgorithmName="SHA-512" workbookHashValue="ZijdC0LKmO37oRn4av6QKvbub+hIO38G17JhAntMRDcWD0MD0twNn3a4l0/0a/zBXHiElT0BGXQuH1HcNkzgSA==" workbookSaltValue="ugzY80WN0XiYHd84xH417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<sst xmlns="http://schemas.openxmlformats.org/spreadsheetml/2006/main" count="228" uniqueCount="113">
  <si>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</si>
  <si>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</si>
  <si>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</si>
  <si>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</si>
  <si>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</si>
  <si>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</si>
  <si>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</si>
  <si>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</si>
  <si>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</si>
  <si>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</si>
  <si>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</si>
  <si>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</si>
  <si>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</si>
  <si>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</si>
  <si>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</si>
  <si>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</si>
  <si>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</si>
  <si>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</si>
  <si>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</si>
  <si>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</si>
  <si>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</si>
  <si>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</si>
  <si>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</si>
  <si>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</si>
  <si>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</si>
  <si>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</si>
  <si>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</si>
  <si>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</si>
  <si>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</si>
  <si>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</si>
  <si>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</si>
  <si>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</si>
  <si>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</si>
  <si>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</si>
  <si>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</si>
  <si>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</si>
  <si>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</si>
  <si>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</si>
  <si>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</si>
  <si>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</si>
  <si>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</si>
  <si>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</si>
  <si>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</si>
  <si>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</si>
  <si>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</si>
  <si>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</si>
  <si>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</si>
  <si>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</si>
  <si>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</si>
  <si>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</si>
  <si>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</si>
  <si>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</si>
  <si>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</si>
  <si>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</si>
  <si>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</si>
  <si>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</si>
  <si>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</si>
  <si>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</si>
  <si>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</si>
  <si>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</si>
  <si>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</si>
  <si>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</si>
  <si>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</si>
  <si>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</si>
  <si>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</si>
  <si>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</si>
  <si>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</si>
  <si>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</si>
  <si>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</si>
  <si>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</si>
  <si>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</si>
  <si>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</si>
  <si>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</si>
  <si>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</si>
  <si>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</si>
  <si>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</si>
  <si>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</si>
  <si>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</si>
  <si>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</si>
  <si>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</si>
  <si>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</si>
  <si>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</si>
  <si>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</si>
  <si>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</si>
  <si>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</si>
  <si>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</si>
  <si>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</si>
  <si>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</si>
  <si>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</si>
  <si>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</si>
  <si>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</si>
  <si>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</si>
  <si>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</si>
  <si>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</si>
  <si>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</si>
  <si>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</si>
  <si>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</si>
  <si>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</si>
  <si>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</si>
  <si>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</si>
  <si>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</si>
  <si>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</si>
  <si>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</si>
  <si>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</si>
  <si>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</si>
  <si>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</si>
  <si>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</si>
  <si>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</si>
  <si>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</si>
  <si>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</si>
  <si>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平成３年に排水施設が建設され、管路については、今後１０年間は耐用年数を超えないため当面の間は支障をきたすことはないと考えます。
　しかし、処理施設内の機器類については老朽化が進行しており、施設の修繕や機器の交換費用が発生してきています。
　今後、施設更新や大規模な修繕が必要となった場合の対応策を検討する必要があると考えます。</t>
    <phoneticPr fontId="4"/>
  </si>
  <si>
    <t>現状の経営状態は良好といえるが、規模が小さく設備更新や修繕費用を料金収入で捻出することは非常に困難と判断します。
　将来的に、施設や管路の更新時期が訪れることになりますが、一般会計繰入金に頼らざる得ない状況になることが予想されます。可能な限り料金収入で対応できるよう長期的な計画策定が必要であり、料金の見直しも課題であります。</t>
    <phoneticPr fontId="4"/>
  </si>
  <si>
    <t>　①収益的収支比率は、１００％を上回っておりおおむね健全な状態であるといえますが、一般会計からの繰入金もあることから維持管理費の削減に努める必要があります。
　また⑤経費回収率及び⑥汚水処理原価については、浄化槽内の大規模な施設修繕等がＨ２７年度にあったため一時的に高い水準となりましたが、現在では通常の水準に戻っています。
　しかし、規模が極めて小さいことから料金収入が少なく、施設の故障など修繕に係る費用が発生した場合は、一般会計繰入金に頼らざる得ない状況であります。
　料金収入を増やすことで一般会計繰入金に頼らず対応して行くことを目指しますが、⑧水洗化率が１００％と全世帯に整備されており、⑦施設利用率は横ばいのままと予想されるため、料金収入の増加は見込めない状態であります。今後料金の見直しについても視野に入れ検討をする必要があります。
　Ｈ３年に建設されており、設備の更新も必要になることから料金の見直しを視野に入れ、長期的な計画策定が課題である。</t>
    <rPh sb="16" eb="17">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</si>
</sst>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6B-4EC7-848E-64BEF7ADF9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96B-4EC7-848E-64BEF7ADF9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22.22</c:v>
                </c:pt>
                <c:pt idx="1">
                  <c:v>22.22</c:v>
                </c:pt>
                <c:pt idx="2">
                  <c:v>18.52</c:v>
                </c:pt>
                <c:pt idx="3">
                  <c:v>22.22</c:v>
                </c:pt>
                <c:pt idx="4">
                  <c:v>18.52</c:v>
                </c:pt>
              </c:numCache>
            </c:numRef>
          </c:val>
          <c:extLst>
            <c:ext xmlns:c16="http://schemas.microsoft.com/office/drawing/2014/chart" uri="{C3380CC4-5D6E-409C-BE32-E72D297353CC}">
              <c16:uniqueId val="{00000000-ABC1-417E-BE0A-E3373BCDF5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c:ext xmlns:c16="http://schemas.microsoft.com/office/drawing/2014/chart" uri="{C3380CC4-5D6E-409C-BE32-E72D297353CC}">
              <c16:uniqueId val="{00000001-ABC1-417E-BE0A-E3373BCDF5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4C5-4898-8367-9D8AB9AA041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c:ext xmlns:c16="http://schemas.microsoft.com/office/drawing/2014/chart" uri="{C3380CC4-5D6E-409C-BE32-E72D297353CC}">
              <c16:uniqueId val="{00000001-14C5-4898-8367-9D8AB9AA041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101.79</c:v>
                </c:pt>
                <c:pt idx="1">
                  <c:v>114.79</c:v>
                </c:pt>
                <c:pt idx="2">
                  <c:v>98.88</c:v>
                </c:pt>
                <c:pt idx="3">
                  <c:v>90.63</c:v>
                </c:pt>
                <c:pt idx="4">
                  <c:v>102.79</c:v>
                </c:pt>
              </c:numCache>
            </c:numRef>
          </c:val>
          <c:extLst>
            <c:ext xmlns:c16="http://schemas.microsoft.com/office/drawing/2014/chart" uri="{C3380CC4-5D6E-409C-BE32-E72D297353CC}">
              <c16:uniqueId val="{00000000-F02E-48F4-B195-856EBFD1B1A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2E-48F4-B195-856EBFD1B1A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16-4840-9CB7-DEDB7955E10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16-4840-9CB7-DEDB7955E10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70-44E7-A4F5-3462C49088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70-44E7-A4F5-3462C49088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9E-406E-83D1-DCC862F005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9E-406E-83D1-DCC862F005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9F-4C00-B741-A41DB01E35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9F-4C00-B741-A41DB01E35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AE-4703-8055-0BDA0941B69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c:ext xmlns:c16="http://schemas.microsoft.com/office/drawing/2014/chart" uri="{C3380CC4-5D6E-409C-BE32-E72D297353CC}">
              <c16:uniqueId val="{00000001-D4AE-4703-8055-0BDA0941B69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21.23</c:v>
                </c:pt>
                <c:pt idx="1">
                  <c:v>13.02</c:v>
                </c:pt>
                <c:pt idx="2">
                  <c:v>54.17</c:v>
                </c:pt>
                <c:pt idx="3">
                  <c:v>46.65</c:v>
                </c:pt>
                <c:pt idx="4">
                  <c:v>42.73</c:v>
                </c:pt>
              </c:numCache>
            </c:numRef>
          </c:val>
          <c:extLst>
            <c:ext xmlns:c16="http://schemas.microsoft.com/office/drawing/2014/chart" uri="{C3380CC4-5D6E-409C-BE32-E72D297353CC}">
              <c16:uniqueId val="{00000000-7D64-4243-82DC-48120A8588E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c:ext xmlns:c16="http://schemas.microsoft.com/office/drawing/2014/chart" uri="{C3380CC4-5D6E-409C-BE32-E72D297353CC}">
              <c16:uniqueId val="{00000001-7D64-4243-82DC-48120A8588E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1487.85</c:v>
                </c:pt>
                <c:pt idx="1">
                  <c:v>2441.33</c:v>
                </c:pt>
                <c:pt idx="2">
                  <c:v>633.77</c:v>
                </c:pt>
                <c:pt idx="3">
                  <c:v>679.24</c:v>
                </c:pt>
                <c:pt idx="4">
                  <c:v>808.79</c:v>
                </c:pt>
              </c:numCache>
            </c:numRef>
          </c:val>
          <c:extLst>
            <c:ext xmlns:c16="http://schemas.microsoft.com/office/drawing/2014/chart" uri="{C3380CC4-5D6E-409C-BE32-E72D297353CC}">
              <c16:uniqueId val="{00000000-554C-46A5-9F40-0321B82FB5E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c:ext xmlns:c16="http://schemas.microsoft.com/office/drawing/2014/chart" uri="{C3380CC4-5D6E-409C-BE32-E72D297353CC}">
              <c16:uniqueId val="{00000001-554C-46A5-9F40-0321B82FB5E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BA13" zoomScaleNormal="100" workbookViewId="0">
      <selection activeCell="CK28" sqref="CK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天栄村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tr">
        <f>データ!$M$6</f>
        <v>非設置</v>
      </c>
      <c r="AE8" s="49"/>
      <c r="AF8" s="49"/>
      <c r="AG8" s="49"/>
      <c r="AH8" s="49"/>
      <c r="AI8" s="49"/>
      <c r="AJ8" s="49"/>
      <c r="AK8" s="3"/>
      <c r="AL8" s="50">
        <f>データ!S6</f>
        <v>5692</v>
      </c>
      <c r="AM8" s="50"/>
      <c r="AN8" s="50"/>
      <c r="AO8" s="50"/>
      <c r="AP8" s="50"/>
      <c r="AQ8" s="50"/>
      <c r="AR8" s="50"/>
      <c r="AS8" s="50"/>
      <c r="AT8" s="45">
        <f>データ!T6</f>
        <v>225.52</v>
      </c>
      <c r="AU8" s="45"/>
      <c r="AV8" s="45"/>
      <c r="AW8" s="45"/>
      <c r="AX8" s="45"/>
      <c r="AY8" s="45"/>
      <c r="AZ8" s="45"/>
      <c r="BA8" s="45"/>
      <c r="BB8" s="45">
        <f>データ!U6</f>
        <v>25.24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0.81</v>
      </c>
      <c r="Q10" s="45"/>
      <c r="R10" s="45"/>
      <c r="S10" s="45"/>
      <c r="T10" s="45"/>
      <c r="U10" s="45"/>
      <c r="V10" s="45"/>
      <c r="W10" s="45">
        <f>データ!Q6</f>
        <v>100</v>
      </c>
      <c r="X10" s="45"/>
      <c r="Y10" s="45"/>
      <c r="Z10" s="45"/>
      <c r="AA10" s="45"/>
      <c r="AB10" s="45"/>
      <c r="AC10" s="45"/>
      <c r="AD10" s="50">
        <f>データ!R6</f>
        <v>3780</v>
      </c>
      <c r="AE10" s="50"/>
      <c r="AF10" s="50"/>
      <c r="AG10" s="50"/>
      <c r="AH10" s="50"/>
      <c r="AI10" s="50"/>
      <c r="AJ10" s="50"/>
      <c r="AK10" s="2"/>
      <c r="AL10" s="50">
        <f>データ!V6</f>
        <v>46</v>
      </c>
      <c r="AM10" s="50"/>
      <c r="AN10" s="50"/>
      <c r="AO10" s="50"/>
      <c r="AP10" s="50"/>
      <c r="AQ10" s="50"/>
      <c r="AR10" s="50"/>
      <c r="AS10" s="50"/>
      <c r="AT10" s="45">
        <f>データ!W6</f>
        <v>0.03</v>
      </c>
      <c r="AU10" s="45"/>
      <c r="AV10" s="45"/>
      <c r="AW10" s="45"/>
      <c r="AX10" s="45"/>
      <c r="AY10" s="45"/>
      <c r="AZ10" s="45"/>
      <c r="BA10" s="45"/>
      <c r="BB10" s="45">
        <f>データ!X6</f>
        <v>1533.33</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43</v>
      </c>
      <c r="N86" s="26" t="s">
        <v>43</v>
      </c>
      <c r="O86" s="26" t="str">
        <f>データ!EO6</f>
        <v>【0.00】</v>
      </c>
    </row>
  </sheetData>
  <sheetProtection algorithmName="SHA-512" hashValue="dKR71/Wmp9Zo23iJQjX/Q76NuIZergL7JA7mHtlQu4jUO2bJN2OVAaaf1h4u0yOMblEX5bVwRmGWmnIXple9XA==" saltValue="ODm0uS1T53xwkxY+nZ2D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73440</v>
      </c>
      <c r="D6" s="33">
        <f t="shared" si="3"/>
        <v>47</v>
      </c>
      <c r="E6" s="33">
        <f t="shared" si="3"/>
        <v>17</v>
      </c>
      <c r="F6" s="33">
        <f t="shared" si="3"/>
        <v>8</v>
      </c>
      <c r="G6" s="33">
        <f t="shared" si="3"/>
        <v>0</v>
      </c>
      <c r="H6" s="33" t="str">
        <f t="shared" si="3"/>
        <v>福島県　天栄村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0.81</v>
      </c>
      <c r="Q6" s="34">
        <f t="shared" si="3"/>
        <v>100</v>
      </c>
      <c r="R6" s="34">
        <f t="shared" si="3"/>
        <v>3780</v>
      </c>
      <c r="S6" s="34">
        <f t="shared" si="3"/>
        <v>5692</v>
      </c>
      <c r="T6" s="34">
        <f t="shared" si="3"/>
        <v>225.52</v>
      </c>
      <c r="U6" s="34">
        <f t="shared" si="3"/>
        <v>25.24</v>
      </c>
      <c r="V6" s="34">
        <f t="shared" si="3"/>
        <v>46</v>
      </c>
      <c r="W6" s="34">
        <f t="shared" si="3"/>
        <v>0.03</v>
      </c>
      <c r="X6" s="34">
        <f t="shared" si="3"/>
        <v>1533.33</v>
      </c>
      <c r="Y6" s="35">
        <f>IF(Y7="",NA(),Y7)</f>
        <v>101.79</v>
      </c>
      <c r="Z6" s="35">
        <f t="shared" ref="Z6:AH6" si="4">IF(Z7="",NA(),Z7)</f>
        <v>114.79</v>
      </c>
      <c r="AA6" s="35">
        <f t="shared" si="4"/>
        <v>98.88</v>
      </c>
      <c r="AB6" s="35">
        <f t="shared" si="4"/>
        <v>90.63</v>
      </c>
      <c r="AC6" s="35">
        <f t="shared" si="4"/>
        <v>102.79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21.23</v>
      </c>
      <c r="BR6" s="35">
        <f t="shared" ref="BR6:BZ6" si="8">IF(BR7="",NA(),BR7)</f>
        <v>13.02</v>
      </c>
      <c r="BS6" s="35">
        <f t="shared" si="8"/>
        <v>54.17</v>
      </c>
      <c r="BT6" s="35">
        <f t="shared" si="8"/>
        <v>46.65</v>
      </c>
      <c r="BU6" s="35">
        <f t="shared" si="8"/>
        <v>42.73</v>
      </c>
      <c r="BV6" s="35">
        <f t="shared" si="8"/>
        <v>39.99</v>
      </c>
      <c r="BW6" s="35">
        <f t="shared" si="8"/>
        <v>35.83</v>
      </c>
      <c r="BX6" s="35">
        <f t="shared" si="8"/>
        <v>37.06</v>
      </c>
      <c r="BY6" s="35">
        <f t="shared" si="8"/>
        <v>41.35</v>
      </c>
      <c r="BZ6" s="35">
        <f t="shared" si="8"/>
        <v>39.07</v>
      </c>
      <c r="CA6" s="34" t="str">
        <f>IF(CA7="","",IF(CA7="-","【-】","【"&amp;SUBSTITUTE(TEXT(CA7,"#,##0.00"),"-","△")&amp;"】"))</f>
        <v>【39.07】</v>
      </c>
      <c r="CB6" s="35">
        <f>IF(CB7="",NA(),CB7)</f>
        <v>1487.85</v>
      </c>
      <c r="CC6" s="35">
        <f t="shared" ref="CC6:CK6" si="9">IF(CC7="",NA(),CC7)</f>
        <v>2441.33</v>
      </c>
      <c r="CD6" s="35">
        <f t="shared" si="9"/>
        <v>633.77</v>
      </c>
      <c r="CE6" s="35">
        <f t="shared" si="9"/>
        <v>679.24</v>
      </c>
      <c r="CF6" s="35">
        <f t="shared" si="9"/>
        <v>808.79</v>
      </c>
      <c r="CG6" s="35">
        <f t="shared" si="9"/>
        <v>477.5</v>
      </c>
      <c r="CH6" s="35">
        <f t="shared" si="9"/>
        <v>528.37</v>
      </c>
      <c r="CI6" s="35">
        <f t="shared" si="9"/>
        <v>514.20000000000005</v>
      </c>
      <c r="CJ6" s="35">
        <f t="shared" si="9"/>
        <v>456.7</v>
      </c>
      <c r="CK6" s="35">
        <f t="shared" si="9"/>
        <v>485</v>
      </c>
      <c r="CL6" s="34" t="str">
        <f>IF(CL7="","",IF(CL7="-","【-】","【"&amp;SUBSTITUTE(TEXT(CL7,"#,##0.00"),"-","△")&amp;"】"))</f>
        <v>【485.00】</v>
      </c>
      <c r="CM6" s="35">
        <f>IF(CM7="",NA(),CM7)</f>
        <v>22.22</v>
      </c>
      <c r="CN6" s="35">
        <f t="shared" ref="CN6:CV6" si="10">IF(CN7="",NA(),CN7)</f>
        <v>22.22</v>
      </c>
      <c r="CO6" s="35">
        <f t="shared" si="10"/>
        <v>18.52</v>
      </c>
      <c r="CP6" s="35">
        <f t="shared" si="10"/>
        <v>22.22</v>
      </c>
      <c r="CQ6" s="35">
        <f t="shared" si="10"/>
        <v>18.52</v>
      </c>
      <c r="CR6" s="35">
        <f t="shared" si="10"/>
        <v>28.81</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73440</v>
      </c>
      <c r="D7" s="37">
        <v>47</v>
      </c>
      <c r="E7" s="37">
        <v>17</v>
      </c>
      <c r="F7" s="37">
        <v>8</v>
      </c>
      <c r="G7" s="37">
        <v>0</v>
      </c>
      <c r="H7" s="37" t="s">
        <v>97</v>
      </c>
      <c r="I7" s="37" t="s">
        <v>98</v>
      </c>
      <c r="J7" s="37" t="s">
        <v>99</v>
      </c>
      <c r="K7" s="37" t="s">
        <v>100</v>
      </c>
      <c r="L7" s="37" t="s">
        <v>101</v>
      </c>
      <c r="M7" s="37" t="s">
        <v>102</v>
      </c>
      <c r="N7" s="38" t="s">
        <v>103</v>
      </c>
      <c r="O7" s="38" t="s">
        <v>104</v>
      </c>
      <c r="P7" s="38">
        <v>0.81</v>
      </c>
      <c r="Q7" s="38">
        <v>100</v>
      </c>
      <c r="R7" s="38">
        <v>3780</v>
      </c>
      <c r="S7" s="38">
        <v>5692</v>
      </c>
      <c r="T7" s="38">
        <v>225.52</v>
      </c>
      <c r="U7" s="38">
        <v>25.24</v>
      </c>
      <c r="V7" s="38">
        <v>46</v>
      </c>
      <c r="W7" s="38">
        <v>0.03</v>
      </c>
      <c r="X7" s="38">
        <v>1533.33</v>
      </c>
      <c r="Y7" s="38">
        <v>101.79</v>
      </c>
      <c r="Z7" s="38">
        <v>114.79</v>
      </c>
      <c r="AA7" s="38">
        <v>98.88</v>
      </c>
      <c r="AB7" s="38">
        <v>90.63</v>
      </c>
      <c r="AC7" s="38">
        <v>102.79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163.30000000000001</v>
      </c>
      <c r="BL7" s="38">
        <v>332.28</v>
      </c>
      <c r="BM7" s="38">
        <v>274.07</v>
      </c>
      <c r="BN7" s="38">
        <v>243.02</v>
      </c>
      <c r="BO7" s="38">
        <v>196.19</v>
      </c>
      <c r="BP7" s="38">
        <v>196.19</v>
      </c>
      <c r="BQ7" s="38">
        <v>21.23</v>
      </c>
      <c r="BR7" s="38">
        <v>13.02</v>
      </c>
      <c r="BS7" s="38">
        <v>54.17</v>
      </c>
      <c r="BT7" s="38">
        <v>46.65</v>
      </c>
      <c r="BU7" s="38">
        <v>42.73</v>
      </c>
      <c r="BV7" s="38">
        <v>39.99</v>
      </c>
      <c r="BW7" s="38">
        <v>35.83</v>
      </c>
      <c r="BX7" s="38">
        <v>37.06</v>
      </c>
      <c r="BY7" s="38">
        <v>41.35</v>
      </c>
      <c r="BZ7" s="38">
        <v>39.07</v>
      </c>
      <c r="CA7" s="38">
        <v>39.07</v>
      </c>
      <c r="CB7" s="38">
        <v>1487.85</v>
      </c>
      <c r="CC7" s="38">
        <v>2441.33</v>
      </c>
      <c r="CD7" s="38">
        <v>633.77</v>
      </c>
      <c r="CE7" s="38">
        <v>679.24</v>
      </c>
      <c r="CF7" s="38">
        <v>808.79</v>
      </c>
      <c r="CG7" s="38">
        <v>477.5</v>
      </c>
      <c r="CH7" s="38">
        <v>528.37</v>
      </c>
      <c r="CI7" s="38">
        <v>514.20000000000005</v>
      </c>
      <c r="CJ7" s="38">
        <v>456.7</v>
      </c>
      <c r="CK7" s="38">
        <v>485</v>
      </c>
      <c r="CL7" s="38">
        <v>485</v>
      </c>
      <c r="CM7" s="38">
        <v>22.22</v>
      </c>
      <c r="CN7" s="38">
        <v>22.22</v>
      </c>
      <c r="CO7" s="38">
        <v>18.52</v>
      </c>
      <c r="CP7" s="38">
        <v>22.22</v>
      </c>
      <c r="CQ7" s="38">
        <v>18.52</v>
      </c>
      <c r="CR7" s="38">
        <v>28.81</v>
      </c>
      <c r="CS7" s="38">
        <v>27.46</v>
      </c>
      <c r="CT7" s="38">
        <v>27.55</v>
      </c>
      <c r="CU7" s="38">
        <v>27.26</v>
      </c>
      <c r="CV7" s="38">
        <v>27.09</v>
      </c>
      <c r="CW7" s="38">
        <v>27.09</v>
      </c>
      <c r="CX7" s="38">
        <v>100</v>
      </c>
      <c r="CY7" s="38">
        <v>100</v>
      </c>
      <c r="CZ7" s="38">
        <v>100</v>
      </c>
      <c r="DA7" s="38">
        <v>100</v>
      </c>
      <c r="DB7" s="38">
        <v>100</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地域整備09</cp:lastModifiedBy>
  <dcterms:created xsi:type="dcterms:W3CDTF">2019-12-05T05:26:33Z</dcterms:created>
  <dcterms:modified xsi:type="dcterms:W3CDTF">2020-01-23T00:02:02Z</dcterms:modified>
  <cp:category/>
</cp:coreProperties>
</file>